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5 вариант 02.12.2024" sheetId="9" r:id="rId1"/>
    <sheet name="4 вариант 12.11.2024 " sheetId="8" r:id="rId2"/>
    <sheet name="3 вариант 06.11.2024 " sheetId="6" r:id="rId3"/>
    <sheet name="2 вариант 04.10.2024" sheetId="5" r:id="rId4"/>
    <sheet name="1 вариант 03.10.2024" sheetId="4" r:id="rId5"/>
  </sheets>
  <definedNames>
    <definedName name="_xlnm.Print_Area" localSheetId="4">'1 вариант 03.10.2024'!$A$1:$J$163</definedName>
    <definedName name="_xlnm.Print_Area" localSheetId="3">'2 вариант 04.10.2024'!$A$1:$J$162</definedName>
    <definedName name="_xlnm.Print_Area" localSheetId="2">'3 вариант 06.11.2024 '!$A$1:$J$162</definedName>
    <definedName name="_xlnm.Print_Area" localSheetId="1">'4 вариант 12.11.2024 '!$A$1:$J$170</definedName>
    <definedName name="_xlnm.Print_Area" localSheetId="0">'5 вариант 02.12.2024'!$A$1:$J$170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9" l="1"/>
  <c r="F30" i="9"/>
  <c r="F31" i="9"/>
  <c r="F32" i="9"/>
  <c r="G160" i="9" l="1"/>
  <c r="F160" i="9"/>
  <c r="E160" i="9"/>
  <c r="D160" i="9"/>
  <c r="D158" i="9"/>
  <c r="D156" i="9"/>
  <c r="G155" i="9"/>
  <c r="D155" i="9"/>
  <c r="G152" i="9"/>
  <c r="G163" i="9" s="1"/>
  <c r="F152" i="9"/>
  <c r="E152" i="9"/>
  <c r="D152" i="9"/>
  <c r="G150" i="9"/>
  <c r="F150" i="9"/>
  <c r="E150" i="9"/>
  <c r="D150" i="9"/>
  <c r="D149" i="9"/>
  <c r="D148" i="9"/>
  <c r="F147" i="9"/>
  <c r="E147" i="9"/>
  <c r="D146" i="9"/>
  <c r="G145" i="9"/>
  <c r="G147" i="9" s="1"/>
  <c r="F145" i="9"/>
  <c r="D145" i="9"/>
  <c r="D147" i="9" s="1"/>
  <c r="D144" i="9"/>
  <c r="D143" i="9"/>
  <c r="D142" i="9"/>
  <c r="D141" i="9"/>
  <c r="G140" i="9"/>
  <c r="F140" i="9"/>
  <c r="F151" i="9" s="1"/>
  <c r="E140" i="9"/>
  <c r="D140" i="9"/>
  <c r="D139" i="9"/>
  <c r="E138" i="9"/>
  <c r="D138" i="9" s="1"/>
  <c r="E137" i="9"/>
  <c r="D137" i="9" s="1"/>
  <c r="D136" i="9"/>
  <c r="E135" i="9"/>
  <c r="D135" i="9"/>
  <c r="D134" i="9"/>
  <c r="E133" i="9"/>
  <c r="D133" i="9" s="1"/>
  <c r="D132" i="9" s="1"/>
  <c r="G132" i="9"/>
  <c r="G151" i="9" s="1"/>
  <c r="F132" i="9"/>
  <c r="E132" i="9"/>
  <c r="E151" i="9" s="1"/>
  <c r="D130" i="9"/>
  <c r="G129" i="9"/>
  <c r="F129" i="9"/>
  <c r="E129" i="9"/>
  <c r="D129" i="9"/>
  <c r="G126" i="9"/>
  <c r="F126" i="9"/>
  <c r="E126" i="9"/>
  <c r="D126" i="9"/>
  <c r="D124" i="9"/>
  <c r="D123" i="9"/>
  <c r="D122" i="9"/>
  <c r="D121" i="9"/>
  <c r="D120" i="9"/>
  <c r="D119" i="9"/>
  <c r="D118" i="9"/>
  <c r="D117" i="9"/>
  <c r="D116" i="9"/>
  <c r="D115" i="9"/>
  <c r="E114" i="9"/>
  <c r="D114" i="9"/>
  <c r="G113" i="9"/>
  <c r="G125" i="9" s="1"/>
  <c r="G127" i="9" s="1"/>
  <c r="F113" i="9"/>
  <c r="F125" i="9" s="1"/>
  <c r="E113" i="9"/>
  <c r="E125" i="9" s="1"/>
  <c r="E127" i="9" s="1"/>
  <c r="D113" i="9"/>
  <c r="G110" i="9"/>
  <c r="F110" i="9"/>
  <c r="G109" i="9"/>
  <c r="G162" i="9" s="1"/>
  <c r="G166" i="9" s="1"/>
  <c r="F109" i="9"/>
  <c r="F162" i="9" s="1"/>
  <c r="F166" i="9" s="1"/>
  <c r="E109" i="9"/>
  <c r="E162" i="9" s="1"/>
  <c r="D109" i="9"/>
  <c r="G107" i="9"/>
  <c r="F107" i="9"/>
  <c r="E107" i="9"/>
  <c r="D107" i="9"/>
  <c r="G103" i="9"/>
  <c r="F103" i="9"/>
  <c r="E103" i="9"/>
  <c r="D102" i="9"/>
  <c r="D101" i="9"/>
  <c r="D103" i="9" s="1"/>
  <c r="D100" i="9"/>
  <c r="G99" i="9"/>
  <c r="F99" i="9"/>
  <c r="E99" i="9"/>
  <c r="D99" i="9" s="1"/>
  <c r="G98" i="9"/>
  <c r="F98" i="9"/>
  <c r="D98" i="9"/>
  <c r="D97" i="9"/>
  <c r="D96" i="9"/>
  <c r="G95" i="9"/>
  <c r="F95" i="9"/>
  <c r="D95" i="9" s="1"/>
  <c r="D92" i="9" s="1"/>
  <c r="D94" i="9"/>
  <c r="D93" i="9"/>
  <c r="E92" i="9"/>
  <c r="E91" i="9"/>
  <c r="E110" i="9" s="1"/>
  <c r="D110" i="9" s="1"/>
  <c r="D91" i="9"/>
  <c r="G90" i="9"/>
  <c r="F90" i="9"/>
  <c r="F92" i="9" s="1"/>
  <c r="E90" i="9"/>
  <c r="D90" i="9"/>
  <c r="E89" i="9"/>
  <c r="D89" i="9"/>
  <c r="D88" i="9"/>
  <c r="D87" i="9"/>
  <c r="D83" i="9"/>
  <c r="D82" i="9"/>
  <c r="D81" i="9"/>
  <c r="G80" i="9"/>
  <c r="F80" i="9"/>
  <c r="E80" i="9"/>
  <c r="D79" i="9"/>
  <c r="D78" i="9"/>
  <c r="D77" i="9"/>
  <c r="D76" i="9"/>
  <c r="D75" i="9"/>
  <c r="D74" i="9"/>
  <c r="D73" i="9"/>
  <c r="G72" i="9"/>
  <c r="F72" i="9"/>
  <c r="F108" i="9" s="1"/>
  <c r="F111" i="9" s="1"/>
  <c r="E72" i="9"/>
  <c r="D72" i="9"/>
  <c r="D71" i="9"/>
  <c r="D70" i="9"/>
  <c r="D69" i="9"/>
  <c r="E68" i="9"/>
  <c r="D67" i="9"/>
  <c r="G66" i="9"/>
  <c r="G108" i="9" s="1"/>
  <c r="G111" i="9" s="1"/>
  <c r="F66" i="9"/>
  <c r="G58" i="9"/>
  <c r="F58" i="9"/>
  <c r="F61" i="9" s="1"/>
  <c r="E58" i="9"/>
  <c r="D58" i="9"/>
  <c r="G57" i="9"/>
  <c r="F57" i="9"/>
  <c r="E57" i="9"/>
  <c r="D57" i="9"/>
  <c r="E56" i="9"/>
  <c r="D56" i="9"/>
  <c r="D55" i="9"/>
  <c r="D54" i="9"/>
  <c r="E52" i="9"/>
  <c r="D52" i="9"/>
  <c r="D51" i="9"/>
  <c r="D50" i="9"/>
  <c r="D49" i="9"/>
  <c r="D48" i="9"/>
  <c r="D47" i="9"/>
  <c r="G43" i="9"/>
  <c r="G44" i="9" s="1"/>
  <c r="F43" i="9"/>
  <c r="E43" i="9"/>
  <c r="D43" i="9" s="1"/>
  <c r="G42" i="9"/>
  <c r="F42" i="9"/>
  <c r="F44" i="9" s="1"/>
  <c r="E42" i="9"/>
  <c r="D42" i="9" s="1"/>
  <c r="D41" i="9"/>
  <c r="F40" i="9"/>
  <c r="F37" i="9"/>
  <c r="E37" i="9"/>
  <c r="G31" i="9"/>
  <c r="G32" i="9" s="1"/>
  <c r="E31" i="9"/>
  <c r="D31" i="9" s="1"/>
  <c r="G30" i="9"/>
  <c r="E30" i="9"/>
  <c r="D29" i="9"/>
  <c r="D28" i="9"/>
  <c r="D27" i="9"/>
  <c r="G25" i="9"/>
  <c r="D25" i="9"/>
  <c r="D24" i="9"/>
  <c r="D23" i="9"/>
  <c r="E22" i="9"/>
  <c r="D21" i="9"/>
  <c r="F20" i="9"/>
  <c r="F22" i="9" s="1"/>
  <c r="D20" i="9"/>
  <c r="E19" i="9"/>
  <c r="D18" i="9"/>
  <c r="D17" i="9"/>
  <c r="G16" i="9"/>
  <c r="F16" i="9"/>
  <c r="D15" i="9"/>
  <c r="D14" i="9"/>
  <c r="G13" i="9"/>
  <c r="D12" i="9"/>
  <c r="D11" i="9"/>
  <c r="D13" i="9" s="1"/>
  <c r="G10" i="9"/>
  <c r="F10" i="9"/>
  <c r="D10" i="9"/>
  <c r="D9" i="9"/>
  <c r="D8" i="9"/>
  <c r="F32" i="8"/>
  <c r="F60" i="9" l="1"/>
  <c r="F127" i="9"/>
  <c r="D125" i="9"/>
  <c r="D22" i="9"/>
  <c r="D30" i="9"/>
  <c r="D68" i="9"/>
  <c r="D66" i="9" s="1"/>
  <c r="E66" i="9"/>
  <c r="E108" i="9" s="1"/>
  <c r="E166" i="9"/>
  <c r="D166" i="9" s="1"/>
  <c r="D162" i="9"/>
  <c r="F161" i="9"/>
  <c r="F153" i="9"/>
  <c r="F163" i="9"/>
  <c r="F167" i="9" s="1"/>
  <c r="D16" i="9"/>
  <c r="E32" i="9"/>
  <c r="D32" i="9" s="1"/>
  <c r="E44" i="9"/>
  <c r="D44" i="9" s="1"/>
  <c r="E60" i="9"/>
  <c r="G60" i="9"/>
  <c r="E61" i="9"/>
  <c r="D61" i="9" s="1"/>
  <c r="G61" i="9"/>
  <c r="F59" i="9"/>
  <c r="D80" i="9"/>
  <c r="D127" i="9"/>
  <c r="E161" i="9"/>
  <c r="E153" i="9"/>
  <c r="D153" i="9" s="1"/>
  <c r="D151" i="9"/>
  <c r="G161" i="9"/>
  <c r="G153" i="9"/>
  <c r="E163" i="9"/>
  <c r="G167" i="9"/>
  <c r="F19" i="9"/>
  <c r="D19" i="9" s="1"/>
  <c r="E59" i="9"/>
  <c r="G59" i="9"/>
  <c r="G151" i="8"/>
  <c r="F151" i="8"/>
  <c r="D150" i="8"/>
  <c r="D149" i="8"/>
  <c r="D148" i="8"/>
  <c r="E150" i="8"/>
  <c r="F147" i="8"/>
  <c r="G145" i="8"/>
  <c r="F145" i="8"/>
  <c r="G150" i="8"/>
  <c r="F150" i="8"/>
  <c r="F62" i="9" l="1"/>
  <c r="F165" i="9"/>
  <c r="F168" i="9" s="1"/>
  <c r="E167" i="9"/>
  <c r="D167" i="9" s="1"/>
  <c r="D163" i="9"/>
  <c r="G165" i="9"/>
  <c r="G168" i="9" s="1"/>
  <c r="G164" i="9"/>
  <c r="E62" i="9"/>
  <c r="D60" i="9"/>
  <c r="F164" i="9"/>
  <c r="D59" i="9"/>
  <c r="E165" i="9"/>
  <c r="E164" i="9"/>
  <c r="D161" i="9"/>
  <c r="G62" i="9"/>
  <c r="E111" i="9"/>
  <c r="D111" i="9" s="1"/>
  <c r="D108" i="9"/>
  <c r="E138" i="8"/>
  <c r="E137" i="8"/>
  <c r="E135" i="8"/>
  <c r="E133" i="8"/>
  <c r="E168" i="9" l="1"/>
  <c r="D168" i="9" s="1"/>
  <c r="D165" i="9"/>
  <c r="D164" i="9"/>
  <c r="D62" i="9"/>
  <c r="D137" i="8"/>
  <c r="F31" i="8"/>
  <c r="G31" i="8" l="1"/>
  <c r="G30" i="8"/>
  <c r="D25" i="8"/>
  <c r="D24" i="8"/>
  <c r="D23" i="8"/>
  <c r="G25" i="8"/>
  <c r="G107" i="8" l="1"/>
  <c r="F107" i="8"/>
  <c r="E107" i="8"/>
  <c r="G160" i="8" l="1"/>
  <c r="F160" i="8"/>
  <c r="E160" i="8"/>
  <c r="D160" i="8"/>
  <c r="D158" i="8"/>
  <c r="D156" i="8"/>
  <c r="G155" i="8"/>
  <c r="D155" i="8"/>
  <c r="G152" i="8"/>
  <c r="F152" i="8"/>
  <c r="E152" i="8"/>
  <c r="D152" i="8"/>
  <c r="G147" i="8"/>
  <c r="E147" i="8"/>
  <c r="D146" i="8"/>
  <c r="D145" i="8"/>
  <c r="D147" i="8" s="1"/>
  <c r="D144" i="8"/>
  <c r="D143" i="8"/>
  <c r="D142" i="8"/>
  <c r="D141" i="8"/>
  <c r="G140" i="8"/>
  <c r="F140" i="8"/>
  <c r="E140" i="8"/>
  <c r="D139" i="8"/>
  <c r="D138" i="8"/>
  <c r="D136" i="8"/>
  <c r="D135" i="8"/>
  <c r="D134" i="8"/>
  <c r="D133" i="8"/>
  <c r="G132" i="8"/>
  <c r="F132" i="8"/>
  <c r="E132" i="8"/>
  <c r="E151" i="8" s="1"/>
  <c r="D130" i="8"/>
  <c r="G129" i="8"/>
  <c r="F129" i="8"/>
  <c r="E129" i="8"/>
  <c r="D129" i="8" s="1"/>
  <c r="G126" i="8"/>
  <c r="F126" i="8"/>
  <c r="E126" i="8"/>
  <c r="D124" i="8"/>
  <c r="D123" i="8"/>
  <c r="D122" i="8"/>
  <c r="D121" i="8"/>
  <c r="D120" i="8"/>
  <c r="D119" i="8"/>
  <c r="D118" i="8"/>
  <c r="D117" i="8"/>
  <c r="D116" i="8"/>
  <c r="D115" i="8"/>
  <c r="E114" i="8"/>
  <c r="D114" i="8" s="1"/>
  <c r="G113" i="8"/>
  <c r="G125" i="8" s="1"/>
  <c r="G127" i="8" s="1"/>
  <c r="F113" i="8"/>
  <c r="F125" i="8" s="1"/>
  <c r="F127" i="8" s="1"/>
  <c r="G110" i="8"/>
  <c r="F110" i="8"/>
  <c r="G109" i="8"/>
  <c r="G162" i="8" s="1"/>
  <c r="G166" i="8" s="1"/>
  <c r="F109" i="8"/>
  <c r="F162" i="8" s="1"/>
  <c r="F166" i="8" s="1"/>
  <c r="E109" i="8"/>
  <c r="D107" i="8"/>
  <c r="G103" i="8"/>
  <c r="F103" i="8"/>
  <c r="E103" i="8"/>
  <c r="D102" i="8"/>
  <c r="D101" i="8"/>
  <c r="D100" i="8"/>
  <c r="G99" i="8"/>
  <c r="F99" i="8"/>
  <c r="E99" i="8"/>
  <c r="G98" i="8"/>
  <c r="F98" i="8"/>
  <c r="D97" i="8"/>
  <c r="D96" i="8"/>
  <c r="G95" i="8"/>
  <c r="F95" i="8"/>
  <c r="D94" i="8"/>
  <c r="D93" i="8"/>
  <c r="E92" i="8"/>
  <c r="E91" i="8"/>
  <c r="E110" i="8" s="1"/>
  <c r="D91" i="8"/>
  <c r="G90" i="8"/>
  <c r="F90" i="8"/>
  <c r="F92" i="8" s="1"/>
  <c r="E90" i="8"/>
  <c r="E89" i="8"/>
  <c r="D89" i="8" s="1"/>
  <c r="D88" i="8"/>
  <c r="D87" i="8"/>
  <c r="D83" i="8"/>
  <c r="D82" i="8"/>
  <c r="D81" i="8"/>
  <c r="G80" i="8"/>
  <c r="F80" i="8"/>
  <c r="E80" i="8"/>
  <c r="D79" i="8"/>
  <c r="D78" i="8"/>
  <c r="D77" i="8"/>
  <c r="D76" i="8"/>
  <c r="D75" i="8"/>
  <c r="D74" i="8"/>
  <c r="D73" i="8"/>
  <c r="G72" i="8"/>
  <c r="F72" i="8"/>
  <c r="E72" i="8"/>
  <c r="D71" i="8"/>
  <c r="D70" i="8"/>
  <c r="D69" i="8"/>
  <c r="E68" i="8"/>
  <c r="D67" i="8"/>
  <c r="G66" i="8"/>
  <c r="G108" i="8" s="1"/>
  <c r="F66" i="8"/>
  <c r="G58" i="8"/>
  <c r="F58" i="8"/>
  <c r="E58" i="8"/>
  <c r="D58" i="8" s="1"/>
  <c r="G57" i="8"/>
  <c r="F57" i="8"/>
  <c r="E57" i="8"/>
  <c r="D57" i="8"/>
  <c r="E56" i="8"/>
  <c r="D56" i="8"/>
  <c r="D55" i="8"/>
  <c r="D54" i="8"/>
  <c r="E52" i="8"/>
  <c r="D52" i="8"/>
  <c r="D51" i="8"/>
  <c r="D50" i="8"/>
  <c r="D49" i="8"/>
  <c r="D48" i="8"/>
  <c r="D47" i="8"/>
  <c r="G43" i="8"/>
  <c r="F43" i="8"/>
  <c r="E43" i="8"/>
  <c r="D43" i="8" s="1"/>
  <c r="G42" i="8"/>
  <c r="F42" i="8"/>
  <c r="F44" i="8" s="1"/>
  <c r="E42" i="8"/>
  <c r="D41" i="8"/>
  <c r="F40" i="8"/>
  <c r="F37" i="8"/>
  <c r="E37" i="8"/>
  <c r="E31" i="8"/>
  <c r="D31" i="8" s="1"/>
  <c r="E30" i="8"/>
  <c r="D29" i="8"/>
  <c r="D28" i="8"/>
  <c r="D27" i="8"/>
  <c r="E22" i="8"/>
  <c r="D21" i="8"/>
  <c r="F20" i="8"/>
  <c r="F22" i="8" s="1"/>
  <c r="E19" i="8"/>
  <c r="D18" i="8"/>
  <c r="F17" i="8"/>
  <c r="F30" i="8" s="1"/>
  <c r="G16" i="8"/>
  <c r="F16" i="8"/>
  <c r="D15" i="8"/>
  <c r="D14" i="8"/>
  <c r="G13" i="8"/>
  <c r="D12" i="8"/>
  <c r="D11" i="8"/>
  <c r="G10" i="8"/>
  <c r="F10" i="8"/>
  <c r="D9" i="8"/>
  <c r="D8" i="8"/>
  <c r="G161" i="8" l="1"/>
  <c r="D10" i="8"/>
  <c r="D13" i="8"/>
  <c r="D90" i="8"/>
  <c r="D110" i="8"/>
  <c r="D98" i="8"/>
  <c r="D99" i="8"/>
  <c r="D132" i="8"/>
  <c r="D103" i="8"/>
  <c r="E113" i="8"/>
  <c r="E125" i="8" s="1"/>
  <c r="E127" i="8" s="1"/>
  <c r="D127" i="8" s="1"/>
  <c r="D126" i="8"/>
  <c r="F153" i="8"/>
  <c r="D140" i="8"/>
  <c r="D72" i="8"/>
  <c r="G32" i="8"/>
  <c r="G44" i="8"/>
  <c r="F60" i="8"/>
  <c r="F61" i="8"/>
  <c r="G111" i="8"/>
  <c r="F163" i="8"/>
  <c r="D17" i="8"/>
  <c r="D20" i="8"/>
  <c r="D42" i="8"/>
  <c r="D95" i="8"/>
  <c r="D92" i="8" s="1"/>
  <c r="E163" i="8"/>
  <c r="G163" i="8"/>
  <c r="D22" i="8"/>
  <c r="D30" i="8"/>
  <c r="D68" i="8"/>
  <c r="D66" i="8" s="1"/>
  <c r="E66" i="8"/>
  <c r="E108" i="8" s="1"/>
  <c r="E161" i="8" s="1"/>
  <c r="E162" i="8"/>
  <c r="D109" i="8"/>
  <c r="E153" i="8"/>
  <c r="D151" i="8"/>
  <c r="G153" i="8"/>
  <c r="D163" i="8"/>
  <c r="D16" i="8"/>
  <c r="E32" i="8"/>
  <c r="D32" i="8" s="1"/>
  <c r="E44" i="8"/>
  <c r="E60" i="8"/>
  <c r="G60" i="8"/>
  <c r="E61" i="8"/>
  <c r="G61" i="8"/>
  <c r="F59" i="8"/>
  <c r="F108" i="8"/>
  <c r="F111" i="8" s="1"/>
  <c r="D80" i="8"/>
  <c r="D125" i="8"/>
  <c r="F19" i="8"/>
  <c r="D19" i="8" s="1"/>
  <c r="E59" i="8"/>
  <c r="G59" i="8"/>
  <c r="G157" i="6"/>
  <c r="D123" i="6"/>
  <c r="D124" i="6"/>
  <c r="E123" i="6"/>
  <c r="F123" i="6"/>
  <c r="E124" i="6"/>
  <c r="F124" i="6"/>
  <c r="G124" i="6"/>
  <c r="G123" i="6"/>
  <c r="D118" i="6"/>
  <c r="D119" i="6"/>
  <c r="D117" i="6"/>
  <c r="G117" i="6"/>
  <c r="F167" i="8" l="1"/>
  <c r="D113" i="8"/>
  <c r="D44" i="8"/>
  <c r="G164" i="8"/>
  <c r="D61" i="8"/>
  <c r="G167" i="8"/>
  <c r="D59" i="8"/>
  <c r="F62" i="8"/>
  <c r="E62" i="8"/>
  <c r="D60" i="8"/>
  <c r="E167" i="8"/>
  <c r="E165" i="8"/>
  <c r="E164" i="8"/>
  <c r="E166" i="8"/>
  <c r="D166" i="8" s="1"/>
  <c r="D162" i="8"/>
  <c r="G62" i="8"/>
  <c r="F161" i="8"/>
  <c r="G165" i="8"/>
  <c r="G168" i="8" s="1"/>
  <c r="D153" i="8"/>
  <c r="D108" i="8"/>
  <c r="E111" i="8"/>
  <c r="D111" i="8" s="1"/>
  <c r="G28" i="6"/>
  <c r="F28" i="6"/>
  <c r="E28" i="6"/>
  <c r="G27" i="6"/>
  <c r="F27" i="6"/>
  <c r="E27" i="6"/>
  <c r="D167" i="8" l="1"/>
  <c r="F165" i="8"/>
  <c r="F168" i="8" s="1"/>
  <c r="F164" i="8"/>
  <c r="D161" i="8"/>
  <c r="E168" i="8"/>
  <c r="D165" i="8"/>
  <c r="D164" i="8"/>
  <c r="D62" i="8"/>
  <c r="F69" i="6"/>
  <c r="G69" i="6"/>
  <c r="E69" i="6"/>
  <c r="E49" i="6"/>
  <c r="D49" i="6" s="1"/>
  <c r="D45" i="6"/>
  <c r="D46" i="6"/>
  <c r="D47" i="6"/>
  <c r="D48" i="6"/>
  <c r="G110" i="6"/>
  <c r="G122" i="6" s="1"/>
  <c r="G154" i="6"/>
  <c r="F154" i="6"/>
  <c r="E154" i="6"/>
  <c r="D154" i="6"/>
  <c r="D152" i="6"/>
  <c r="D150" i="6"/>
  <c r="G149" i="6"/>
  <c r="D149" i="6"/>
  <c r="G146" i="6"/>
  <c r="F146" i="6"/>
  <c r="E146" i="6"/>
  <c r="D146" i="6"/>
  <c r="G144" i="6"/>
  <c r="E144" i="6"/>
  <c r="D143" i="6"/>
  <c r="D142" i="6"/>
  <c r="D144" i="6" s="1"/>
  <c r="D141" i="6"/>
  <c r="D140" i="6"/>
  <c r="D139" i="6"/>
  <c r="D138" i="6"/>
  <c r="G137" i="6"/>
  <c r="F137" i="6"/>
  <c r="E137" i="6"/>
  <c r="D136" i="6"/>
  <c r="D135" i="6"/>
  <c r="D133" i="6"/>
  <c r="D132" i="6"/>
  <c r="D131" i="6"/>
  <c r="D130" i="6"/>
  <c r="G129" i="6"/>
  <c r="G145" i="6" s="1"/>
  <c r="F129" i="6"/>
  <c r="F145" i="6" s="1"/>
  <c r="E129" i="6"/>
  <c r="E145" i="6" s="1"/>
  <c r="D127" i="6"/>
  <c r="G126" i="6"/>
  <c r="F126" i="6"/>
  <c r="E126" i="6"/>
  <c r="D121" i="6"/>
  <c r="D120" i="6"/>
  <c r="D116" i="6"/>
  <c r="D115" i="6"/>
  <c r="D114" i="6"/>
  <c r="D113" i="6"/>
  <c r="D112" i="6"/>
  <c r="E111" i="6"/>
  <c r="D111" i="6" s="1"/>
  <c r="F110" i="6"/>
  <c r="F122" i="6" s="1"/>
  <c r="G107" i="6"/>
  <c r="F107" i="6"/>
  <c r="G106" i="6"/>
  <c r="G156" i="6" s="1"/>
  <c r="G160" i="6" s="1"/>
  <c r="F106" i="6"/>
  <c r="F156" i="6" s="1"/>
  <c r="F160" i="6" s="1"/>
  <c r="E106" i="6"/>
  <c r="E156" i="6" s="1"/>
  <c r="D104" i="6"/>
  <c r="G100" i="6"/>
  <c r="F100" i="6"/>
  <c r="E100" i="6"/>
  <c r="D99" i="6"/>
  <c r="D98" i="6"/>
  <c r="D97" i="6"/>
  <c r="G96" i="6"/>
  <c r="F96" i="6"/>
  <c r="E96" i="6"/>
  <c r="D96" i="6"/>
  <c r="G95" i="6"/>
  <c r="F95" i="6"/>
  <c r="D95" i="6" s="1"/>
  <c r="D94" i="6"/>
  <c r="D93" i="6"/>
  <c r="G92" i="6"/>
  <c r="F92" i="6"/>
  <c r="D92" i="6" s="1"/>
  <c r="D91" i="6"/>
  <c r="D90" i="6"/>
  <c r="E89" i="6"/>
  <c r="E88" i="6"/>
  <c r="E107" i="6" s="1"/>
  <c r="G87" i="6"/>
  <c r="F87" i="6"/>
  <c r="F89" i="6" s="1"/>
  <c r="E87" i="6"/>
  <c r="D87" i="6" s="1"/>
  <c r="E86" i="6"/>
  <c r="D86" i="6" s="1"/>
  <c r="D85" i="6"/>
  <c r="D84" i="6"/>
  <c r="D80" i="6"/>
  <c r="D79" i="6"/>
  <c r="D78" i="6"/>
  <c r="G77" i="6"/>
  <c r="F77" i="6"/>
  <c r="E77" i="6"/>
  <c r="D76" i="6"/>
  <c r="D75" i="6"/>
  <c r="D74" i="6"/>
  <c r="D73" i="6"/>
  <c r="D72" i="6"/>
  <c r="D71" i="6"/>
  <c r="D70" i="6"/>
  <c r="D68" i="6"/>
  <c r="D67" i="6"/>
  <c r="D66" i="6"/>
  <c r="E65" i="6"/>
  <c r="D65" i="6" s="1"/>
  <c r="D64" i="6"/>
  <c r="G63" i="6"/>
  <c r="F63" i="6"/>
  <c r="G55" i="6"/>
  <c r="F55" i="6"/>
  <c r="E55" i="6"/>
  <c r="G54" i="6"/>
  <c r="F54" i="6"/>
  <c r="E54" i="6"/>
  <c r="E53" i="6"/>
  <c r="D53" i="6" s="1"/>
  <c r="D52" i="6"/>
  <c r="D51" i="6"/>
  <c r="D44" i="6"/>
  <c r="G40" i="6"/>
  <c r="F40" i="6"/>
  <c r="E40" i="6"/>
  <c r="D40" i="6" s="1"/>
  <c r="G39" i="6"/>
  <c r="F39" i="6"/>
  <c r="F41" i="6" s="1"/>
  <c r="E39" i="6"/>
  <c r="D38" i="6"/>
  <c r="F37" i="6"/>
  <c r="F34" i="6"/>
  <c r="E34" i="6"/>
  <c r="D28" i="6"/>
  <c r="D26" i="6"/>
  <c r="D25" i="6"/>
  <c r="D24" i="6"/>
  <c r="E22" i="6"/>
  <c r="D21" i="6"/>
  <c r="F20" i="6"/>
  <c r="F22" i="6" s="1"/>
  <c r="E19" i="6"/>
  <c r="D18" i="6"/>
  <c r="F17" i="6"/>
  <c r="F29" i="6" s="1"/>
  <c r="G16" i="6"/>
  <c r="F16" i="6"/>
  <c r="D15" i="6"/>
  <c r="D14" i="6"/>
  <c r="G13" i="6"/>
  <c r="D12" i="6"/>
  <c r="D11" i="6"/>
  <c r="D13" i="6" s="1"/>
  <c r="G10" i="6"/>
  <c r="F10" i="6"/>
  <c r="D10" i="6" s="1"/>
  <c r="D9" i="6"/>
  <c r="D8" i="6"/>
  <c r="D168" i="8" l="1"/>
  <c r="D55" i="6"/>
  <c r="D126" i="6"/>
  <c r="G58" i="6"/>
  <c r="G161" i="6" s="1"/>
  <c r="E110" i="6"/>
  <c r="E122" i="6" s="1"/>
  <c r="D69" i="6"/>
  <c r="E29" i="6"/>
  <c r="D17" i="6"/>
  <c r="D20" i="6"/>
  <c r="G41" i="6"/>
  <c r="D54" i="6"/>
  <c r="E63" i="6"/>
  <c r="D77" i="6"/>
  <c r="D107" i="6"/>
  <c r="D88" i="6"/>
  <c r="D100" i="6"/>
  <c r="D106" i="6"/>
  <c r="D137" i="6"/>
  <c r="F157" i="6"/>
  <c r="G105" i="6"/>
  <c r="E105" i="6"/>
  <c r="E108" i="6" s="1"/>
  <c r="D63" i="6"/>
  <c r="F105" i="6"/>
  <c r="F108" i="6" s="1"/>
  <c r="D129" i="6"/>
  <c r="E41" i="6"/>
  <c r="D39" i="6"/>
  <c r="D41" i="6"/>
  <c r="G29" i="6"/>
  <c r="G57" i="6"/>
  <c r="G59" i="6" s="1"/>
  <c r="D110" i="6"/>
  <c r="D122" i="6"/>
  <c r="D22" i="6"/>
  <c r="D16" i="6"/>
  <c r="F57" i="6"/>
  <c r="G56" i="6"/>
  <c r="D89" i="6"/>
  <c r="D27" i="6"/>
  <c r="F58" i="6"/>
  <c r="F161" i="6" s="1"/>
  <c r="E56" i="6"/>
  <c r="E57" i="6"/>
  <c r="E58" i="6"/>
  <c r="E160" i="6"/>
  <c r="D160" i="6" s="1"/>
  <c r="D156" i="6"/>
  <c r="E147" i="6"/>
  <c r="D145" i="6"/>
  <c r="G147" i="6"/>
  <c r="E157" i="6"/>
  <c r="F147" i="6"/>
  <c r="F19" i="6"/>
  <c r="D19" i="6" s="1"/>
  <c r="F56" i="6"/>
  <c r="F145" i="5"/>
  <c r="G145" i="5"/>
  <c r="E145" i="5"/>
  <c r="F155" i="5"/>
  <c r="E155" i="5"/>
  <c r="E91" i="5"/>
  <c r="E114" i="5"/>
  <c r="G154" i="5"/>
  <c r="F154" i="5"/>
  <c r="E154" i="5"/>
  <c r="D154" i="5" s="1"/>
  <c r="D152" i="5"/>
  <c r="D150" i="5"/>
  <c r="G149" i="5"/>
  <c r="D149" i="5" s="1"/>
  <c r="G146" i="5"/>
  <c r="G157" i="5" s="1"/>
  <c r="F146" i="5"/>
  <c r="E146" i="5"/>
  <c r="G144" i="5"/>
  <c r="E144" i="5"/>
  <c r="D143" i="5"/>
  <c r="D142" i="5"/>
  <c r="D144" i="5" s="1"/>
  <c r="D141" i="5"/>
  <c r="D140" i="5"/>
  <c r="D139" i="5"/>
  <c r="D138" i="5"/>
  <c r="G137" i="5"/>
  <c r="F137" i="5"/>
  <c r="E137" i="5"/>
  <c r="D136" i="5"/>
  <c r="D135" i="5"/>
  <c r="D133" i="5"/>
  <c r="D132" i="5"/>
  <c r="D131" i="5"/>
  <c r="D129" i="5" s="1"/>
  <c r="D130" i="5"/>
  <c r="G129" i="5"/>
  <c r="F129" i="5"/>
  <c r="E129" i="5"/>
  <c r="D127" i="5"/>
  <c r="G126" i="5"/>
  <c r="F126" i="5"/>
  <c r="E126" i="5"/>
  <c r="D126" i="5" s="1"/>
  <c r="D123" i="5"/>
  <c r="D122" i="5"/>
  <c r="D121" i="5"/>
  <c r="D120" i="5"/>
  <c r="D119" i="5"/>
  <c r="D118" i="5"/>
  <c r="D117" i="5"/>
  <c r="D116" i="5"/>
  <c r="E115" i="5"/>
  <c r="D115" i="5" s="1"/>
  <c r="G114" i="5"/>
  <c r="G124" i="5" s="1"/>
  <c r="F114" i="5"/>
  <c r="F124" i="5" s="1"/>
  <c r="D114" i="5"/>
  <c r="G111" i="5"/>
  <c r="F111" i="5"/>
  <c r="G110" i="5"/>
  <c r="G156" i="5" s="1"/>
  <c r="G160" i="5" s="1"/>
  <c r="F110" i="5"/>
  <c r="F156" i="5" s="1"/>
  <c r="F160" i="5" s="1"/>
  <c r="E110" i="5"/>
  <c r="E156" i="5" s="1"/>
  <c r="D108" i="5"/>
  <c r="G104" i="5"/>
  <c r="F104" i="5"/>
  <c r="E104" i="5"/>
  <c r="D103" i="5"/>
  <c r="D102" i="5"/>
  <c r="D104" i="5" s="1"/>
  <c r="D101" i="5"/>
  <c r="G100" i="5"/>
  <c r="F100" i="5"/>
  <c r="E100" i="5"/>
  <c r="D100" i="5" s="1"/>
  <c r="G99" i="5"/>
  <c r="F99" i="5"/>
  <c r="D99" i="5" s="1"/>
  <c r="D98" i="5"/>
  <c r="D97" i="5"/>
  <c r="G96" i="5"/>
  <c r="F96" i="5"/>
  <c r="D95" i="5"/>
  <c r="D94" i="5"/>
  <c r="E93" i="5"/>
  <c r="E92" i="5"/>
  <c r="E111" i="5" s="1"/>
  <c r="D111" i="5" s="1"/>
  <c r="D92" i="5"/>
  <c r="G91" i="5"/>
  <c r="F91" i="5"/>
  <c r="F93" i="5" s="1"/>
  <c r="E90" i="5"/>
  <c r="D90" i="5" s="1"/>
  <c r="D89" i="5"/>
  <c r="D88" i="5"/>
  <c r="D84" i="5"/>
  <c r="D83" i="5"/>
  <c r="D82" i="5"/>
  <c r="G81" i="5"/>
  <c r="F81" i="5"/>
  <c r="E81" i="5"/>
  <c r="D80" i="5"/>
  <c r="D79" i="5"/>
  <c r="D78" i="5"/>
  <c r="D77" i="5"/>
  <c r="D76" i="5"/>
  <c r="D75" i="5"/>
  <c r="D74" i="5"/>
  <c r="G73" i="5"/>
  <c r="F73" i="5"/>
  <c r="E73" i="5"/>
  <c r="D72" i="5"/>
  <c r="D71" i="5"/>
  <c r="D70" i="5"/>
  <c r="E69" i="5"/>
  <c r="D69" i="5" s="1"/>
  <c r="D68" i="5"/>
  <c r="G67" i="5"/>
  <c r="F67" i="5"/>
  <c r="F109" i="5" s="1"/>
  <c r="F112" i="5" s="1"/>
  <c r="G59" i="5"/>
  <c r="F59" i="5"/>
  <c r="E59" i="5"/>
  <c r="D59" i="5"/>
  <c r="G58" i="5"/>
  <c r="F58" i="5"/>
  <c r="E58" i="5"/>
  <c r="D58" i="5"/>
  <c r="E57" i="5"/>
  <c r="D57" i="5"/>
  <c r="D56" i="5"/>
  <c r="D55" i="5"/>
  <c r="D53" i="5"/>
  <c r="D49" i="5"/>
  <c r="D48" i="5"/>
  <c r="G44" i="5"/>
  <c r="G45" i="5" s="1"/>
  <c r="F44" i="5"/>
  <c r="E44" i="5"/>
  <c r="D44" i="5" s="1"/>
  <c r="G43" i="5"/>
  <c r="F43" i="5"/>
  <c r="F45" i="5" s="1"/>
  <c r="E43" i="5"/>
  <c r="D42" i="5"/>
  <c r="F41" i="5"/>
  <c r="E41" i="5"/>
  <c r="D41" i="5"/>
  <c r="F38" i="5"/>
  <c r="E38" i="5"/>
  <c r="D38" i="5"/>
  <c r="G32" i="5"/>
  <c r="F32" i="5"/>
  <c r="E32" i="5"/>
  <c r="D32" i="5"/>
  <c r="G31" i="5"/>
  <c r="G33" i="5" s="1"/>
  <c r="E31" i="5"/>
  <c r="E33" i="5" s="1"/>
  <c r="D26" i="5"/>
  <c r="D25" i="5"/>
  <c r="D24" i="5"/>
  <c r="E22" i="5"/>
  <c r="D21" i="5"/>
  <c r="F20" i="5"/>
  <c r="D20" i="5" s="1"/>
  <c r="E19" i="5"/>
  <c r="D18" i="5"/>
  <c r="F17" i="5"/>
  <c r="D17" i="5" s="1"/>
  <c r="G16" i="5"/>
  <c r="F16" i="5"/>
  <c r="D15" i="5"/>
  <c r="D14" i="5"/>
  <c r="G13" i="5"/>
  <c r="F13" i="5"/>
  <c r="D12" i="5"/>
  <c r="D11" i="5"/>
  <c r="G10" i="5"/>
  <c r="F10" i="5"/>
  <c r="D10" i="5"/>
  <c r="D9" i="5"/>
  <c r="D8" i="5"/>
  <c r="F31" i="4"/>
  <c r="G108" i="6" l="1"/>
  <c r="G155" i="6"/>
  <c r="G159" i="6" s="1"/>
  <c r="G162" i="6" s="1"/>
  <c r="D29" i="6"/>
  <c r="F155" i="6"/>
  <c r="F158" i="6" s="1"/>
  <c r="D105" i="6"/>
  <c r="E155" i="6"/>
  <c r="E158" i="6" s="1"/>
  <c r="D108" i="6"/>
  <c r="E161" i="6"/>
  <c r="D161" i="6" s="1"/>
  <c r="D157" i="6"/>
  <c r="E159" i="6"/>
  <c r="D57" i="6"/>
  <c r="E59" i="6"/>
  <c r="F59" i="6"/>
  <c r="F159" i="6"/>
  <c r="D147" i="6"/>
  <c r="D58" i="6"/>
  <c r="D56" i="6"/>
  <c r="F62" i="5"/>
  <c r="E157" i="5"/>
  <c r="E161" i="5" s="1"/>
  <c r="D13" i="5"/>
  <c r="D16" i="5"/>
  <c r="D43" i="5"/>
  <c r="D67" i="5"/>
  <c r="D73" i="5"/>
  <c r="D81" i="5"/>
  <c r="D91" i="5"/>
  <c r="D96" i="5"/>
  <c r="D93" i="5" s="1"/>
  <c r="D137" i="5"/>
  <c r="D146" i="5"/>
  <c r="F157" i="5"/>
  <c r="G109" i="5"/>
  <c r="G112" i="5" s="1"/>
  <c r="F22" i="5"/>
  <c r="D22" i="5" s="1"/>
  <c r="F31" i="5"/>
  <c r="E147" i="5"/>
  <c r="D145" i="5"/>
  <c r="G147" i="5"/>
  <c r="D157" i="5"/>
  <c r="F19" i="5"/>
  <c r="D19" i="5" s="1"/>
  <c r="E45" i="5"/>
  <c r="D45" i="5" s="1"/>
  <c r="E61" i="5"/>
  <c r="G61" i="5"/>
  <c r="E62" i="5"/>
  <c r="G62" i="5"/>
  <c r="G161" i="5" s="1"/>
  <c r="F60" i="5"/>
  <c r="E160" i="5"/>
  <c r="D160" i="5" s="1"/>
  <c r="D156" i="5"/>
  <c r="F161" i="5"/>
  <c r="E124" i="5"/>
  <c r="D124" i="5" s="1"/>
  <c r="F147" i="5"/>
  <c r="E60" i="5"/>
  <c r="G60" i="5"/>
  <c r="E67" i="5"/>
  <c r="E109" i="5" s="1"/>
  <c r="D110" i="5"/>
  <c r="E138" i="4"/>
  <c r="E130" i="4"/>
  <c r="E114" i="4"/>
  <c r="E73" i="4"/>
  <c r="E67" i="4"/>
  <c r="D161" i="4"/>
  <c r="D162" i="4"/>
  <c r="G163" i="4"/>
  <c r="F162" i="4"/>
  <c r="G162" i="4"/>
  <c r="E162" i="4"/>
  <c r="F161" i="4"/>
  <c r="G161" i="4"/>
  <c r="G62" i="4"/>
  <c r="E61" i="4"/>
  <c r="G157" i="4"/>
  <c r="F147" i="4"/>
  <c r="F158" i="4" s="1"/>
  <c r="G147" i="4"/>
  <c r="G158" i="4" s="1"/>
  <c r="E147" i="4"/>
  <c r="D147" i="4" s="1"/>
  <c r="F126" i="4"/>
  <c r="G126" i="4"/>
  <c r="E126" i="4"/>
  <c r="F111" i="4"/>
  <c r="G111" i="4"/>
  <c r="F110" i="4"/>
  <c r="F157" i="4" s="1"/>
  <c r="G110" i="4"/>
  <c r="E110" i="4"/>
  <c r="E157" i="4" s="1"/>
  <c r="G60" i="4"/>
  <c r="F59" i="4"/>
  <c r="F62" i="4" s="1"/>
  <c r="G59" i="4"/>
  <c r="F58" i="4"/>
  <c r="F60" i="4" s="1"/>
  <c r="G58" i="4"/>
  <c r="G61" i="4" s="1"/>
  <c r="G63" i="4" s="1"/>
  <c r="E59" i="4"/>
  <c r="E62" i="4" s="1"/>
  <c r="D62" i="4" s="1"/>
  <c r="E58" i="4"/>
  <c r="E60" i="4" s="1"/>
  <c r="F44" i="4"/>
  <c r="G44" i="4"/>
  <c r="E44" i="4"/>
  <c r="D44" i="4" s="1"/>
  <c r="F43" i="4"/>
  <c r="F45" i="4" s="1"/>
  <c r="G43" i="4"/>
  <c r="D43" i="4" s="1"/>
  <c r="E43" i="4"/>
  <c r="E45" i="4" s="1"/>
  <c r="G33" i="4"/>
  <c r="F32" i="4"/>
  <c r="G32" i="4"/>
  <c r="G31" i="4"/>
  <c r="E32" i="4"/>
  <c r="D32" i="4" s="1"/>
  <c r="E31" i="4"/>
  <c r="E33" i="4" s="1"/>
  <c r="E90" i="4"/>
  <c r="D90" i="4" s="1"/>
  <c r="D89" i="4"/>
  <c r="D88" i="4"/>
  <c r="G158" i="6" l="1"/>
  <c r="F162" i="6"/>
  <c r="D159" i="6"/>
  <c r="D155" i="6"/>
  <c r="D158" i="6"/>
  <c r="D59" i="6"/>
  <c r="E162" i="6"/>
  <c r="G155" i="5"/>
  <c r="D155" i="5" s="1"/>
  <c r="G63" i="5"/>
  <c r="D161" i="5"/>
  <c r="E159" i="5"/>
  <c r="E158" i="5"/>
  <c r="D109" i="5"/>
  <c r="E112" i="5"/>
  <c r="D112" i="5" s="1"/>
  <c r="D60" i="5"/>
  <c r="D62" i="5"/>
  <c r="E63" i="5"/>
  <c r="F159" i="5"/>
  <c r="F162" i="5" s="1"/>
  <c r="F158" i="5"/>
  <c r="G159" i="5"/>
  <c r="G162" i="5" s="1"/>
  <c r="G158" i="5"/>
  <c r="D147" i="5"/>
  <c r="F33" i="5"/>
  <c r="D33" i="5" s="1"/>
  <c r="D31" i="5"/>
  <c r="F61" i="5"/>
  <c r="F63" i="5" s="1"/>
  <c r="E161" i="4"/>
  <c r="D157" i="4"/>
  <c r="D60" i="4"/>
  <c r="G45" i="4"/>
  <c r="D45" i="4" s="1"/>
  <c r="D58" i="4"/>
  <c r="D59" i="4"/>
  <c r="D110" i="4"/>
  <c r="E63" i="4"/>
  <c r="D162" i="6" l="1"/>
  <c r="D63" i="5"/>
  <c r="D158" i="5"/>
  <c r="D61" i="5"/>
  <c r="E162" i="5"/>
  <c r="D162" i="5" s="1"/>
  <c r="D159" i="5"/>
  <c r="G145" i="4"/>
  <c r="F73" i="4"/>
  <c r="G73" i="4"/>
  <c r="D73" i="4" l="1"/>
  <c r="D25" i="4"/>
  <c r="D26" i="4"/>
  <c r="D24" i="4"/>
  <c r="D127" i="4"/>
  <c r="D102" i="4"/>
  <c r="E104" i="4"/>
  <c r="E100" i="4"/>
  <c r="D56" i="4"/>
  <c r="D55" i="4"/>
  <c r="D48" i="4"/>
  <c r="D18" i="4"/>
  <c r="D21" i="4"/>
  <c r="E115" i="4"/>
  <c r="E124" i="4" l="1"/>
  <c r="D120" i="4" l="1"/>
  <c r="D126" i="4" l="1"/>
  <c r="D118" i="4" l="1"/>
  <c r="E69" i="4" l="1"/>
  <c r="D42" i="4" l="1"/>
  <c r="F38" i="4"/>
  <c r="E38" i="4"/>
  <c r="D38" i="4"/>
  <c r="F16" i="4" l="1"/>
  <c r="F13" i="4"/>
  <c r="F10" i="4"/>
  <c r="F20" i="4" l="1"/>
  <c r="D20" i="4" s="1"/>
  <c r="F17" i="4"/>
  <c r="F33" i="4" l="1"/>
  <c r="D33" i="4" s="1"/>
  <c r="D31" i="4"/>
  <c r="F61" i="4"/>
  <c r="D17" i="4"/>
  <c r="F22" i="4"/>
  <c r="E22" i="4"/>
  <c r="F19" i="4"/>
  <c r="E19" i="4"/>
  <c r="F63" i="4" l="1"/>
  <c r="D63" i="4" s="1"/>
  <c r="D61" i="4"/>
  <c r="D19" i="4"/>
  <c r="D22" i="4"/>
  <c r="F138" i="4"/>
  <c r="G138" i="4"/>
  <c r="F130" i="4"/>
  <c r="F146" i="4" s="1"/>
  <c r="G130" i="4"/>
  <c r="G146" i="4" s="1"/>
  <c r="F91" i="4"/>
  <c r="G91" i="4"/>
  <c r="G148" i="4" l="1"/>
  <c r="F148" i="4"/>
  <c r="D9" i="4"/>
  <c r="D8" i="4"/>
  <c r="D70" i="4"/>
  <c r="D69" i="4"/>
  <c r="G114" i="4"/>
  <c r="G124" i="4" s="1"/>
  <c r="F114" i="4"/>
  <c r="F124" i="4" s="1"/>
  <c r="E145" i="4"/>
  <c r="D124" i="4" l="1"/>
  <c r="E91" i="4"/>
  <c r="G67" i="4"/>
  <c r="F67" i="4"/>
  <c r="E57" i="4"/>
  <c r="D57" i="4" s="1"/>
  <c r="E92" i="4" l="1"/>
  <c r="E111" i="4" s="1"/>
  <c r="D111" i="4" l="1"/>
  <c r="E158" i="4"/>
  <c r="D158" i="4" s="1"/>
  <c r="G104" i="4"/>
  <c r="F104" i="4"/>
  <c r="D134" i="4" l="1"/>
  <c r="D132" i="4"/>
  <c r="D131" i="4"/>
  <c r="D133" i="4"/>
  <c r="D122" i="4"/>
  <c r="D83" i="4"/>
  <c r="D82" i="4"/>
  <c r="D71" i="4"/>
  <c r="D72" i="4"/>
  <c r="G81" i="4"/>
  <c r="F81" i="4"/>
  <c r="E81" i="4"/>
  <c r="D80" i="4"/>
  <c r="D79" i="4"/>
  <c r="E93" i="4" l="1"/>
  <c r="D81" i="4"/>
  <c r="D68" i="4" l="1"/>
  <c r="D67" i="4" s="1"/>
  <c r="E109" i="4"/>
  <c r="G10" i="4"/>
  <c r="D11" i="4"/>
  <c r="D12" i="4"/>
  <c r="G13" i="4"/>
  <c r="D14" i="4"/>
  <c r="D15" i="4"/>
  <c r="G16" i="4"/>
  <c r="E112" i="4" l="1"/>
  <c r="D13" i="4"/>
  <c r="D16" i="4"/>
  <c r="D10" i="4"/>
  <c r="E146" i="4"/>
  <c r="D146" i="4" l="1"/>
  <c r="E156" i="4"/>
  <c r="E148" i="4"/>
  <c r="D148" i="4" s="1"/>
  <c r="E41" i="4"/>
  <c r="E159" i="4" l="1"/>
  <c r="E160" i="4"/>
  <c r="D123" i="4"/>
  <c r="D108" i="4"/>
  <c r="F41" i="4"/>
  <c r="E163" i="4" l="1"/>
  <c r="D121" i="4"/>
  <c r="D137" i="4" l="1"/>
  <c r="D119" i="4" l="1"/>
  <c r="D144" i="4" l="1"/>
  <c r="D143" i="4" l="1"/>
  <c r="D145" i="4" s="1"/>
  <c r="D142" i="4"/>
  <c r="D84" i="4"/>
  <c r="D77" i="4" l="1"/>
  <c r="D117" i="4"/>
  <c r="D74" i="4" l="1"/>
  <c r="D136" i="4" l="1"/>
  <c r="D130" i="4" s="1"/>
  <c r="D76" i="4" l="1"/>
  <c r="F155" i="4" l="1"/>
  <c r="G155" i="4"/>
  <c r="E155" i="4"/>
  <c r="D116" i="4"/>
  <c r="F100" i="4"/>
  <c r="F109" i="4" s="1"/>
  <c r="F99" i="4"/>
  <c r="G99" i="4"/>
  <c r="F96" i="4"/>
  <c r="G96" i="4"/>
  <c r="D94" i="4"/>
  <c r="D95" i="4"/>
  <c r="D97" i="4"/>
  <c r="D98" i="4"/>
  <c r="D75" i="4"/>
  <c r="D78" i="4"/>
  <c r="F112" i="4" l="1"/>
  <c r="F156" i="4"/>
  <c r="D92" i="4"/>
  <c r="F93" i="4"/>
  <c r="D99" i="4"/>
  <c r="D96" i="4"/>
  <c r="D91" i="4"/>
  <c r="F159" i="4" l="1"/>
  <c r="F160" i="4"/>
  <c r="D93" i="4"/>
  <c r="F163" i="4" l="1"/>
  <c r="D163" i="4" s="1"/>
  <c r="D160" i="4"/>
  <c r="D49" i="4"/>
  <c r="D53" i="4" l="1"/>
  <c r="D129" i="4" l="1"/>
  <c r="G100" i="4" l="1"/>
  <c r="G109" i="4" s="1"/>
  <c r="G112" i="4" l="1"/>
  <c r="D112" i="4" s="1"/>
  <c r="G156" i="4"/>
  <c r="D109" i="4"/>
  <c r="D41" i="4"/>
  <c r="G160" i="4" l="1"/>
  <c r="G159" i="4"/>
  <c r="D159" i="4" s="1"/>
  <c r="D156" i="4"/>
  <c r="D138" i="4"/>
  <c r="D101" i="4"/>
  <c r="D100" i="4"/>
  <c r="D114" i="4" l="1"/>
  <c r="D139" i="4"/>
  <c r="D140" i="4"/>
  <c r="D141" i="4"/>
  <c r="D153" i="4" l="1"/>
  <c r="D151" i="4"/>
  <c r="G150" i="4"/>
  <c r="D115" i="4"/>
  <c r="D103" i="4"/>
  <c r="D104" i="4" l="1"/>
  <c r="D155" i="4"/>
  <c r="D150" i="4" l="1"/>
</calcChain>
</file>

<file path=xl/sharedStrings.xml><?xml version="1.0" encoding="utf-8"?>
<sst xmlns="http://schemas.openxmlformats.org/spreadsheetml/2006/main" count="2366" uniqueCount="189">
  <si>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</si>
  <si>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</si>
  <si>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</si>
  <si>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</si>
  <si>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</si>
  <si>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</si>
  <si>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</si>
  <si>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</si>
  <si>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</si>
  <si>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</si>
  <si>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</si>
  <si>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</si>
  <si>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</si>
  <si>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</si>
  <si>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</si>
  <si>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</si>
  <si>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</si>
  <si>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</si>
  <si>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</si>
  <si>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</si>
  <si>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</si>
  <si>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</si>
  <si>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</si>
  <si>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</si>
  <si>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</si>
  <si>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</si>
  <si>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</si>
  <si>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</si>
  <si>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</si>
  <si>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</si>
  <si>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</si>
  <si>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Снижение аварийности и уменьшение срока устранения аварий на инженерных сетях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</si>
  <si>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</si>
  <si>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</si>
  <si>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</si>
  <si>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</si>
  <si>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</si>
  <si>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</si>
  <si>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</si>
  <si>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</si>
  <si>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</si>
  <si>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</si>
  <si>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</si>
  <si>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</si>
  <si>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</si>
  <si>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</si>
  <si>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</si>
  <si>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</si>
  <si>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</si>
  <si>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</si>
  <si>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</si>
  <si>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</si>
  <si>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2.2</t>
  </si>
  <si>
    <t>2.3</t>
  </si>
  <si>
    <t>2.5</t>
  </si>
  <si>
    <t>Прочие мероприятия</t>
  </si>
  <si>
    <t>3.1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</si>
  <si>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</si>
  <si>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</si>
  <si>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</si>
  <si>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</si>
  <si>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</si>
  <si>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</si>
  <si>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</si>
  <si>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</si>
  <si>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</si>
  <si>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</si>
  <si>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</si>
  <si>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</si>
  <si>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</si>
  <si>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</si>
  <si>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Субсидии юридическим лицам (за исключением субсидий муниципальным  учреждениям на возмещение части затрат на пополнение аварийного запаса материальных ценностей для устранения аварий и последствий стихийных бедствий на объектах ЖКХ на территории МО "Город Отрадное"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</si>
  <si>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</si>
  <si>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</si>
  <si>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</si>
  <si>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</si>
  <si>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</si>
  <si>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</si>
  <si>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</si>
  <si>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</si>
  <si>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</si>
  <si>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</si>
  <si>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</si>
  <si>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</si>
  <si>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</si>
  <si>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</si>
  <si>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</si>
  <si>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7</t>
  </si>
  <si>
    <t>Актуализация схемы теплоснабжения города Отрадное</t>
  </si>
  <si>
    <t>3.4</t>
  </si>
  <si>
    <t>Энергопотребление КНС                              (ул. Питерская, ул. Балтийская)</t>
  </si>
  <si>
    <t>1.4</t>
  </si>
  <si>
    <t>2.8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</si>
  <si>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</si>
  <si>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</si>
  <si>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</si>
  <si>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</si>
  <si>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</si>
  <si>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</si>
  <si>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</si>
  <si>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</si>
  <si>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</si>
  <si>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Поддержание в  нормативном состоянии инженерных сооружений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</si>
  <si>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</si>
  <si>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</si>
  <si>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</si>
  <si>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Устройство уличного освещения  у железнодорожной станции Пелла</t>
  </si>
  <si>
    <t>Устройство уличного освещения             г. Отрадное, Промзона                         ул. Железнодорожная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</si>
  <si>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</si>
  <si>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</si>
  <si>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</si>
  <si>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</si>
  <si>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</si>
  <si>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</si>
  <si>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</si>
  <si>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</si>
  <si>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</si>
  <si>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</si>
  <si>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</si>
  <si>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</si>
  <si>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</si>
  <si>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</si>
  <si>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</si>
  <si>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</si>
  <si>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Приобретение коммунальной спецтехники и оборудования в лизинг(сублизинг)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</si>
  <si>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</si>
  <si>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</si>
  <si>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Мероприятия по ремонту дорог общего пользования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</si>
  <si>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</si>
  <si>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</si>
  <si>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</si>
  <si>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</si>
  <si>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</si>
  <si>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</si>
  <si>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</si>
  <si>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2025–2027 года»</t>
  </si>
  <si>
    <t>2027 год</t>
  </si>
  <si>
    <t>Ремонт асфальтобетонного покрытия участка автомобильной дороги общего пользования местного значения ул. Щурова</t>
  </si>
  <si>
    <t>Устройство одностороннего движения по ул. Победы</t>
  </si>
  <si>
    <r>
      <t xml:space="preserve">Ремонт асфальтобетонного покрытия участка автомобильной дороги общего пользования местного значения </t>
    </r>
    <r>
      <rPr>
        <sz val="12"/>
        <rFont val="Times New Roman"/>
        <family val="1"/>
        <charset val="204"/>
      </rPr>
      <t>3й Советский проспект</t>
    </r>
  </si>
  <si>
    <t>Ремонт и модернизация мест (площадок) накопления твердых коммунальных отходов</t>
  </si>
  <si>
    <t>7279,5 об план</t>
  </si>
  <si>
    <t>1341,9 об  план</t>
  </si>
  <si>
    <t>конкурс площадь 5000+заявка фкгс на 2026 - 500</t>
  </si>
  <si>
    <t>Благоустройство Екатерининского пруда, 2 этап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</si>
  <si>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</si>
  <si>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6.1</t>
  </si>
  <si>
    <t>Ремонт асфальтового покрытия ул. Дружбы, г. Отрадное</t>
  </si>
  <si>
    <t>Устройство дорожных знаков и искусственных неровностей на территории города</t>
  </si>
  <si>
    <t>Ремонт и устройство пешеходных дорожек</t>
  </si>
  <si>
    <t>ОБЕСПЕЧЕНИЕ БЕЗОПАСНОСТИ ДОРОЖНОГО ДВИЖЕНИЯ НА АВТОМОБИЛЬНЫХ ДОРОГАХ МЕСТНОГО ЗНАЧЕНИЯ: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</si>
  <si>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</si>
  <si>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</si>
  <si>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</si>
  <si>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КАПИТАЛЬНЫЙ РЕМОНТ И РЕМОНТ АВТОМОБИЛЬНЫХ ДОРОГ ОБЩЕГО ПОЛЬЗОВАНИЯ МЕСТНОГО ЗНАЧЕНИЯ:</t>
  </si>
  <si>
    <t>Ремонт асфальтобетонного покрытия автомобильной дороги общего пользования местного значения ул. Вокзальная</t>
  </si>
  <si>
    <t xml:space="preserve">Ремонт асфальтобетонного покрытия автомобильной дороги общего пользования местного значения ул. Заводская </t>
  </si>
  <si>
    <t>2.9</t>
  </si>
  <si>
    <t>Текущий ремонт Набережной р. Нева</t>
  </si>
  <si>
    <t>ким</t>
  </si>
  <si>
    <t>гардашников</t>
  </si>
  <si>
    <t>Проектирование и монтаж системы видеонаблюдения на общественной территории "Яблоневая алеея"</t>
  </si>
  <si>
    <t xml:space="preserve">Приобретение и установка оборудования для детской площадки  г.Отрадное, пересечение пр. Ленсовета и 11-ой линии 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</si>
  <si>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</si>
  <si>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</si>
  <si>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</si>
  <si>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</si>
  <si>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</si>
  <si>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</si>
  <si>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</si>
  <si>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</si>
  <si>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</si>
  <si>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10% от 50млн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</si>
  <si>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</si>
  <si>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</si>
  <si>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</si>
  <si>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</si>
  <si>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Благоустройство  общественной территории  около  МБОУ "Лицей г.Отрадное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</si>
  <si>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</si>
  <si>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</si>
  <si>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</si>
  <si>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</si>
  <si>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</si>
  <si>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r>
      <t xml:space="preserve">Поддержание в  нормативном состоянии инженерных сооружений </t>
    </r>
    <r>
      <rPr>
        <sz val="12"/>
        <color rgb="FFFF0000"/>
        <rFont val="Times New Roman"/>
        <family val="1"/>
        <charset val="204"/>
      </rPr>
      <t>(ДРУГОЕ ОТРАСЛЕВОЙ  ПРОЕКТ, см.в дорогах)</t>
    </r>
  </si>
  <si>
    <t xml:space="preserve">Ремонт асфальтобетонного покрытия </t>
  </si>
  <si>
    <t>Поддержание в нормативном состоянии инженерных сооружений</t>
  </si>
  <si>
    <t>Приобретение в лизинг коммунальной техники</t>
  </si>
  <si>
    <t>РАЗДЕЛИЛА сублизин с лизингом 02.12.24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</si>
  <si>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2025–2027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</si>
</sst>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67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49" fontId="16" fillId="5" borderId="0" xfId="0" applyNumberFormat="1" applyFont="1" applyFill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16" fillId="7" borderId="0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/>
    </xf>
    <xf numFmtId="49" fontId="15" fillId="5" borderId="0" xfId="0" applyNumberFormat="1" applyFont="1" applyFill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9" fillId="5" borderId="0" xfId="0" applyNumberFormat="1" applyFont="1" applyFill="1" applyAlignment="1">
      <alignment horizontal="left" vertical="center" wrapText="1"/>
    </xf>
    <xf numFmtId="0" fontId="19" fillId="5" borderId="0" xfId="0" applyFont="1" applyFill="1" applyAlignment="1">
      <alignment horizontal="left" vertical="center" wrapText="1"/>
    </xf>
    <xf numFmtId="49" fontId="19" fillId="5" borderId="0" xfId="0" applyNumberFormat="1" applyFont="1" applyFill="1" applyBorder="1" applyAlignment="1">
      <alignment horizontal="left" vertical="center" wrapText="1"/>
    </xf>
    <xf numFmtId="49" fontId="19" fillId="5" borderId="7" xfId="0" applyNumberFormat="1" applyFont="1" applyFill="1" applyBorder="1" applyAlignment="1">
      <alignment horizontal="left" vertical="top" wrapText="1"/>
    </xf>
    <xf numFmtId="49" fontId="19" fillId="5" borderId="0" xfId="0" applyNumberFormat="1" applyFont="1" applyFill="1" applyBorder="1" applyAlignment="1">
      <alignment horizontal="left" vertical="top" wrapText="1"/>
    </xf>
    <xf numFmtId="49" fontId="19" fillId="0" borderId="0" xfId="0" applyNumberFormat="1" applyFont="1" applyFill="1" applyBorder="1" applyAlignment="1">
      <alignment horizontal="left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19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5" borderId="0" xfId="0" applyNumberFormat="1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49" fontId="5" fillId="5" borderId="2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0" fillId="5" borderId="0" xfId="0" applyNumberFormat="1" applyFont="1" applyFill="1" applyAlignment="1">
      <alignment horizontal="left" vertical="center" wrapText="1"/>
    </xf>
    <xf numFmtId="49" fontId="20" fillId="0" borderId="0" xfId="0" applyNumberFormat="1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20" fillId="5" borderId="0" xfId="0" applyFont="1" applyFill="1" applyAlignment="1">
      <alignment horizontal="left" vertical="center" wrapText="1"/>
    </xf>
    <xf numFmtId="49" fontId="16" fillId="0" borderId="0" xfId="0" applyNumberFormat="1" applyFont="1" applyFill="1" applyBorder="1" applyAlignment="1">
      <alignment vertical="center" wrapText="1"/>
    </xf>
    <xf numFmtId="49" fontId="20" fillId="5" borderId="0" xfId="0" applyNumberFormat="1" applyFont="1" applyFill="1" applyBorder="1" applyAlignment="1">
      <alignment horizontal="left" vertical="center" wrapText="1"/>
    </xf>
    <xf numFmtId="49" fontId="20" fillId="5" borderId="7" xfId="0" applyNumberFormat="1" applyFont="1" applyFill="1" applyBorder="1" applyAlignment="1">
      <alignment horizontal="left" vertical="top" wrapText="1"/>
    </xf>
    <xf numFmtId="49" fontId="20" fillId="5" borderId="0" xfId="0" applyNumberFormat="1" applyFont="1" applyFill="1" applyBorder="1" applyAlignment="1">
      <alignment horizontal="left" vertical="top" wrapText="1"/>
    </xf>
    <xf numFmtId="49" fontId="20" fillId="0" borderId="0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49" fontId="12" fillId="5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2" fillId="3" borderId="9" xfId="0" applyNumberFormat="1" applyFont="1" applyFill="1" applyBorder="1" applyAlignment="1">
      <alignment horizontal="center" vertical="center"/>
    </xf>
    <xf numFmtId="0" fontId="2" fillId="3" borderId="15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0"/>
  <sheetViews>
    <sheetView tabSelected="1" view="pageBreakPreview" topLeftCell="A153" zoomScale="90" zoomScaleNormal="80" zoomScaleSheetLayoutView="90" workbookViewId="0">
      <selection activeCell="I158" sqref="I158:I160"/>
    </sheetView>
  </sheetViews>
  <sheetFormatPr defaultColWidth="9.140625" defaultRowHeight="15.75" x14ac:dyDescent="0.25"/>
  <cols>
    <col min="1" max="1" width="7.7109375" style="30" customWidth="1"/>
    <col min="2" max="2" width="38" style="235" customWidth="1"/>
    <col min="3" max="3" width="14.85546875" style="22" customWidth="1"/>
    <col min="4" max="4" width="16.85546875" style="238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235" customWidth="1"/>
    <col min="9" max="9" width="26.140625" style="22" customWidth="1"/>
    <col min="10" max="10" width="23.28515625" style="211" customWidth="1"/>
    <col min="11" max="11" width="23.28515625" style="116" customWidth="1"/>
    <col min="12" max="12" width="20.85546875" style="84" customWidth="1"/>
    <col min="13" max="13" width="9.5703125" style="84" customWidth="1"/>
    <col min="14" max="14" width="34" style="26" customWidth="1"/>
    <col min="15" max="53" width="9.140625" style="26"/>
    <col min="54" max="16384" width="9.140625" style="1"/>
  </cols>
  <sheetData>
    <row r="1" spans="1:53" x14ac:dyDescent="0.25">
      <c r="A1" s="240"/>
      <c r="B1" s="240"/>
      <c r="C1" s="10"/>
      <c r="D1" s="11"/>
      <c r="E1" s="59"/>
      <c r="F1" s="59"/>
      <c r="G1" s="59"/>
      <c r="H1" s="9"/>
      <c r="I1" s="10" t="s">
        <v>75</v>
      </c>
    </row>
    <row r="2" spans="1:53" ht="57" customHeight="1" x14ac:dyDescent="0.25">
      <c r="A2" s="241" t="s">
        <v>188</v>
      </c>
      <c r="B2" s="241"/>
      <c r="C2" s="241"/>
      <c r="D2" s="241"/>
      <c r="E2" s="241"/>
      <c r="F2" s="241"/>
      <c r="G2" s="241"/>
      <c r="H2" s="241"/>
      <c r="I2" s="241"/>
    </row>
    <row r="3" spans="1:53" ht="30" customHeight="1" x14ac:dyDescent="0.25">
      <c r="A3" s="242" t="s">
        <v>8</v>
      </c>
      <c r="B3" s="243" t="s">
        <v>39</v>
      </c>
      <c r="C3" s="243" t="s">
        <v>9</v>
      </c>
      <c r="D3" s="244" t="s">
        <v>10</v>
      </c>
      <c r="E3" s="244"/>
      <c r="F3" s="244"/>
      <c r="G3" s="244"/>
      <c r="H3" s="243" t="s">
        <v>12</v>
      </c>
      <c r="I3" s="243" t="s">
        <v>13</v>
      </c>
    </row>
    <row r="4" spans="1:53" ht="49.5" customHeight="1" x14ac:dyDescent="0.25">
      <c r="A4" s="242"/>
      <c r="B4" s="243"/>
      <c r="C4" s="243"/>
      <c r="D4" s="238" t="s">
        <v>11</v>
      </c>
      <c r="E4" s="238" t="s">
        <v>78</v>
      </c>
      <c r="F4" s="238" t="s">
        <v>104</v>
      </c>
      <c r="G4" s="238" t="s">
        <v>136</v>
      </c>
      <c r="H4" s="243"/>
      <c r="I4" s="243"/>
    </row>
    <row r="5" spans="1:53" s="2" customFormat="1" ht="12" x14ac:dyDescent="0.25">
      <c r="A5" s="15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211"/>
      <c r="K5" s="116"/>
      <c r="L5" s="85"/>
      <c r="M5" s="85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</row>
    <row r="6" spans="1:53" s="24" customFormat="1" ht="27.75" customHeight="1" x14ac:dyDescent="0.25">
      <c r="A6" s="255" t="s">
        <v>122</v>
      </c>
      <c r="B6" s="255"/>
      <c r="C6" s="255"/>
      <c r="D6" s="255"/>
      <c r="E6" s="255"/>
      <c r="F6" s="255"/>
      <c r="G6" s="255"/>
      <c r="H6" s="255"/>
      <c r="I6" s="255"/>
      <c r="J6" s="211"/>
      <c r="K6" s="116"/>
      <c r="L6" s="86"/>
      <c r="M6" s="86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</row>
    <row r="7" spans="1:53" s="3" customFormat="1" ht="27.75" customHeight="1" x14ac:dyDescent="0.25">
      <c r="A7" s="256" t="s">
        <v>112</v>
      </c>
      <c r="B7" s="256"/>
      <c r="C7" s="256"/>
      <c r="D7" s="256"/>
      <c r="E7" s="256"/>
      <c r="F7" s="256"/>
      <c r="G7" s="256"/>
      <c r="H7" s="256"/>
      <c r="I7" s="256"/>
      <c r="J7" s="211"/>
      <c r="K7" s="116"/>
      <c r="L7" s="86"/>
      <c r="M7" s="86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</row>
    <row r="8" spans="1:53" s="28" customFormat="1" ht="37.5" customHeight="1" x14ac:dyDescent="0.25">
      <c r="A8" s="257" t="s">
        <v>43</v>
      </c>
      <c r="B8" s="248" t="s">
        <v>139</v>
      </c>
      <c r="C8" s="235" t="s">
        <v>14</v>
      </c>
      <c r="D8" s="13">
        <f>SUM(E8:G8)</f>
        <v>0</v>
      </c>
      <c r="E8" s="72">
        <v>0</v>
      </c>
      <c r="F8" s="72">
        <v>0</v>
      </c>
      <c r="G8" s="72">
        <v>0</v>
      </c>
      <c r="H8" s="252" t="s">
        <v>16</v>
      </c>
      <c r="I8" s="252" t="s">
        <v>26</v>
      </c>
      <c r="J8" s="212"/>
      <c r="K8" s="124"/>
      <c r="L8" s="184"/>
      <c r="M8" s="185"/>
    </row>
    <row r="9" spans="1:53" s="28" customFormat="1" ht="29.25" customHeight="1" x14ac:dyDescent="0.25">
      <c r="A9" s="257"/>
      <c r="B9" s="248"/>
      <c r="C9" s="235" t="s">
        <v>15</v>
      </c>
      <c r="D9" s="13">
        <f>SUM(E9:G9)</f>
        <v>0</v>
      </c>
      <c r="E9" s="72">
        <v>0</v>
      </c>
      <c r="F9" s="72">
        <v>0</v>
      </c>
      <c r="G9" s="72">
        <v>0</v>
      </c>
      <c r="H9" s="253"/>
      <c r="I9" s="253"/>
      <c r="J9" s="212" t="s">
        <v>165</v>
      </c>
      <c r="K9" s="124" t="s">
        <v>165</v>
      </c>
      <c r="L9" s="184"/>
      <c r="M9" s="185"/>
    </row>
    <row r="10" spans="1:53" s="28" customFormat="1" ht="21.75" customHeight="1" x14ac:dyDescent="0.25">
      <c r="A10" s="257"/>
      <c r="B10" s="248"/>
      <c r="C10" s="235" t="s">
        <v>11</v>
      </c>
      <c r="D10" s="13">
        <f>SUM(E10:G10)</f>
        <v>0</v>
      </c>
      <c r="E10" s="72">
        <v>0</v>
      </c>
      <c r="F10" s="72">
        <f>F8+F9</f>
        <v>0</v>
      </c>
      <c r="G10" s="72">
        <f>SUM(G8:G9)</f>
        <v>0</v>
      </c>
      <c r="H10" s="253"/>
      <c r="I10" s="253"/>
      <c r="J10" s="212"/>
      <c r="K10" s="124"/>
      <c r="L10" s="184"/>
      <c r="M10" s="185"/>
    </row>
    <row r="11" spans="1:53" s="28" customFormat="1" ht="31.5" x14ac:dyDescent="0.25">
      <c r="A11" s="257" t="s">
        <v>44</v>
      </c>
      <c r="B11" s="248" t="s">
        <v>155</v>
      </c>
      <c r="C11" s="235" t="s">
        <v>14</v>
      </c>
      <c r="D11" s="13">
        <f>E11+F11+G11</f>
        <v>0</v>
      </c>
      <c r="E11" s="72">
        <v>0</v>
      </c>
      <c r="F11" s="72">
        <v>0</v>
      </c>
      <c r="G11" s="72">
        <v>0</v>
      </c>
      <c r="H11" s="253"/>
      <c r="I11" s="253"/>
      <c r="J11" s="212"/>
      <c r="K11" s="124"/>
      <c r="L11" s="185"/>
      <c r="M11" s="185"/>
    </row>
    <row r="12" spans="1:53" s="28" customFormat="1" ht="31.5" x14ac:dyDescent="0.25">
      <c r="A12" s="257"/>
      <c r="B12" s="248"/>
      <c r="C12" s="235" t="s">
        <v>15</v>
      </c>
      <c r="D12" s="13">
        <f>E12+F12+G12</f>
        <v>0</v>
      </c>
      <c r="E12" s="72">
        <v>0</v>
      </c>
      <c r="F12" s="72">
        <v>0</v>
      </c>
      <c r="G12" s="72">
        <v>0</v>
      </c>
      <c r="H12" s="253"/>
      <c r="I12" s="253"/>
      <c r="J12" s="212" t="s">
        <v>165</v>
      </c>
      <c r="K12" s="124" t="s">
        <v>165</v>
      </c>
      <c r="L12" s="185"/>
      <c r="M12" s="185"/>
    </row>
    <row r="13" spans="1:53" s="28" customFormat="1" ht="25.5" customHeight="1" x14ac:dyDescent="0.25">
      <c r="A13" s="257"/>
      <c r="B13" s="248"/>
      <c r="C13" s="235" t="s">
        <v>11</v>
      </c>
      <c r="D13" s="13">
        <f>D11+D12</f>
        <v>0</v>
      </c>
      <c r="E13" s="72">
        <v>0</v>
      </c>
      <c r="F13" s="72">
        <v>0</v>
      </c>
      <c r="G13" s="72">
        <f>G11+G12</f>
        <v>0</v>
      </c>
      <c r="H13" s="253"/>
      <c r="I13" s="253"/>
      <c r="J13" s="212"/>
      <c r="K13" s="124"/>
      <c r="L13" s="185"/>
      <c r="M13" s="185"/>
    </row>
    <row r="14" spans="1:53" s="28" customFormat="1" ht="31.5" x14ac:dyDescent="0.25">
      <c r="A14" s="257" t="s">
        <v>45</v>
      </c>
      <c r="B14" s="248" t="s">
        <v>156</v>
      </c>
      <c r="C14" s="235" t="s">
        <v>14</v>
      </c>
      <c r="D14" s="13">
        <f>E14+F14+G14</f>
        <v>0</v>
      </c>
      <c r="E14" s="72">
        <v>0</v>
      </c>
      <c r="F14" s="72">
        <v>0</v>
      </c>
      <c r="G14" s="72">
        <v>0</v>
      </c>
      <c r="H14" s="253"/>
      <c r="I14" s="253"/>
      <c r="J14" s="212"/>
      <c r="K14" s="124"/>
      <c r="L14" s="185"/>
      <c r="M14" s="185"/>
    </row>
    <row r="15" spans="1:53" s="28" customFormat="1" ht="31.5" x14ac:dyDescent="0.25">
      <c r="A15" s="257"/>
      <c r="B15" s="248"/>
      <c r="C15" s="235" t="s">
        <v>15</v>
      </c>
      <c r="D15" s="13">
        <f>E15+F15+G15</f>
        <v>0</v>
      </c>
      <c r="E15" s="72">
        <v>0</v>
      </c>
      <c r="F15" s="72">
        <v>0</v>
      </c>
      <c r="G15" s="72">
        <v>0</v>
      </c>
      <c r="H15" s="253"/>
      <c r="I15" s="253"/>
      <c r="J15" s="212" t="s">
        <v>165</v>
      </c>
      <c r="K15" s="124" t="s">
        <v>165</v>
      </c>
      <c r="L15" s="185"/>
      <c r="M15" s="185"/>
    </row>
    <row r="16" spans="1:53" s="28" customFormat="1" x14ac:dyDescent="0.25">
      <c r="A16" s="257"/>
      <c r="B16" s="248"/>
      <c r="C16" s="235" t="s">
        <v>11</v>
      </c>
      <c r="D16" s="13">
        <f>D14+D15</f>
        <v>0</v>
      </c>
      <c r="E16" s="72">
        <v>0</v>
      </c>
      <c r="F16" s="72">
        <f>F14+F15</f>
        <v>0</v>
      </c>
      <c r="G16" s="72">
        <f>G14+G15</f>
        <v>0</v>
      </c>
      <c r="H16" s="253"/>
      <c r="I16" s="253"/>
      <c r="J16" s="213"/>
      <c r="K16" s="186"/>
      <c r="L16" s="185"/>
      <c r="M16" s="185"/>
    </row>
    <row r="17" spans="1:53" s="28" customFormat="1" ht="31.5" x14ac:dyDescent="0.25">
      <c r="A17" s="245" t="s">
        <v>91</v>
      </c>
      <c r="B17" s="248" t="s">
        <v>128</v>
      </c>
      <c r="C17" s="235" t="s">
        <v>14</v>
      </c>
      <c r="D17" s="13">
        <f>E17+F17+G17</f>
        <v>2338.6999999999998</v>
      </c>
      <c r="E17" s="72">
        <v>0</v>
      </c>
      <c r="F17" s="72">
        <f>2314.14+24.56</f>
        <v>2338.6999999999998</v>
      </c>
      <c r="G17" s="72">
        <v>0</v>
      </c>
      <c r="H17" s="253"/>
      <c r="I17" s="253"/>
      <c r="J17" s="212"/>
      <c r="K17" s="124"/>
      <c r="L17" s="184"/>
      <c r="M17" s="185"/>
    </row>
    <row r="18" spans="1:53" s="28" customFormat="1" ht="31.5" x14ac:dyDescent="0.25">
      <c r="A18" s="246"/>
      <c r="B18" s="248"/>
      <c r="C18" s="235" t="s">
        <v>15</v>
      </c>
      <c r="D18" s="13">
        <f t="shared" ref="D18:D22" si="0">E18+F18+G18</f>
        <v>23398.578430000001</v>
      </c>
      <c r="E18" s="72">
        <v>0</v>
      </c>
      <c r="F18" s="72">
        <v>23398.578430000001</v>
      </c>
      <c r="G18" s="72">
        <v>0</v>
      </c>
      <c r="H18" s="253"/>
      <c r="I18" s="253"/>
      <c r="J18" s="212"/>
      <c r="K18" s="124"/>
      <c r="L18" s="185"/>
      <c r="M18" s="185"/>
    </row>
    <row r="19" spans="1:53" s="28" customFormat="1" x14ac:dyDescent="0.25">
      <c r="A19" s="247"/>
      <c r="B19" s="248"/>
      <c r="C19" s="235" t="s">
        <v>11</v>
      </c>
      <c r="D19" s="13">
        <f t="shared" si="0"/>
        <v>25737.278430000002</v>
      </c>
      <c r="E19" s="72">
        <f>E17+E18</f>
        <v>0</v>
      </c>
      <c r="F19" s="72">
        <f>F17+F18</f>
        <v>25737.278430000002</v>
      </c>
      <c r="G19" s="72">
        <v>0</v>
      </c>
      <c r="H19" s="253"/>
      <c r="I19" s="253"/>
      <c r="J19" s="212"/>
      <c r="K19" s="124"/>
      <c r="L19" s="185"/>
      <c r="M19" s="185"/>
    </row>
    <row r="20" spans="1:53" s="28" customFormat="1" ht="31.5" x14ac:dyDescent="0.25">
      <c r="A20" s="245" t="s">
        <v>97</v>
      </c>
      <c r="B20" s="248" t="s">
        <v>129</v>
      </c>
      <c r="C20" s="235" t="s">
        <v>14</v>
      </c>
      <c r="D20" s="13">
        <f t="shared" si="0"/>
        <v>3446.2430799999997</v>
      </c>
      <c r="E20" s="72">
        <v>0</v>
      </c>
      <c r="F20" s="72">
        <f>3410.02022+36.22286</f>
        <v>3446.2430799999997</v>
      </c>
      <c r="G20" s="72">
        <v>0</v>
      </c>
      <c r="H20" s="253"/>
      <c r="I20" s="253"/>
      <c r="J20" s="212"/>
      <c r="K20" s="124"/>
      <c r="L20" s="184"/>
      <c r="M20" s="185"/>
    </row>
    <row r="21" spans="1:53" s="28" customFormat="1" ht="31.5" x14ac:dyDescent="0.25">
      <c r="A21" s="246"/>
      <c r="B21" s="248"/>
      <c r="C21" s="235" t="s">
        <v>15</v>
      </c>
      <c r="D21" s="13">
        <f t="shared" si="0"/>
        <v>34479.0933</v>
      </c>
      <c r="E21" s="72">
        <v>0</v>
      </c>
      <c r="F21" s="72">
        <v>34479.0933</v>
      </c>
      <c r="G21" s="72">
        <v>0</v>
      </c>
      <c r="H21" s="253"/>
      <c r="I21" s="253"/>
      <c r="J21" s="212"/>
      <c r="K21" s="124"/>
      <c r="L21" s="184"/>
      <c r="M21" s="185"/>
    </row>
    <row r="22" spans="1:53" s="28" customFormat="1" x14ac:dyDescent="0.25">
      <c r="A22" s="247"/>
      <c r="B22" s="248"/>
      <c r="C22" s="235" t="s">
        <v>11</v>
      </c>
      <c r="D22" s="13">
        <f t="shared" si="0"/>
        <v>37925.336380000001</v>
      </c>
      <c r="E22" s="72">
        <f>E20+E21</f>
        <v>0</v>
      </c>
      <c r="F22" s="72">
        <f>F20+F21</f>
        <v>37925.336380000001</v>
      </c>
      <c r="G22" s="72">
        <v>0</v>
      </c>
      <c r="H22" s="253"/>
      <c r="I22" s="253"/>
      <c r="J22" s="212"/>
      <c r="K22" s="124"/>
      <c r="L22" s="184"/>
      <c r="M22" s="185"/>
    </row>
    <row r="23" spans="1:53" s="28" customFormat="1" ht="31.5" x14ac:dyDescent="0.25">
      <c r="A23" s="249" t="s">
        <v>133</v>
      </c>
      <c r="B23" s="252" t="s">
        <v>184</v>
      </c>
      <c r="C23" s="235" t="s">
        <v>14</v>
      </c>
      <c r="D23" s="13">
        <f>E23+F23+G23</f>
        <v>1000</v>
      </c>
      <c r="E23" s="72">
        <v>0</v>
      </c>
      <c r="F23" s="72">
        <v>0</v>
      </c>
      <c r="G23" s="72">
        <v>1000</v>
      </c>
      <c r="H23" s="252" t="s">
        <v>132</v>
      </c>
      <c r="I23" s="252" t="s">
        <v>185</v>
      </c>
      <c r="J23" s="212"/>
      <c r="K23" s="124"/>
      <c r="L23" s="184"/>
      <c r="M23" s="185"/>
    </row>
    <row r="24" spans="1:53" s="28" customFormat="1" ht="31.5" x14ac:dyDescent="0.25">
      <c r="A24" s="250"/>
      <c r="B24" s="253"/>
      <c r="C24" s="235" t="s">
        <v>15</v>
      </c>
      <c r="D24" s="13">
        <f>E24+F24+G24</f>
        <v>7279.5</v>
      </c>
      <c r="E24" s="72">
        <v>0</v>
      </c>
      <c r="F24" s="72">
        <v>0</v>
      </c>
      <c r="G24" s="72">
        <v>7279.5</v>
      </c>
      <c r="H24" s="253"/>
      <c r="I24" s="253"/>
      <c r="J24" s="212"/>
      <c r="K24" s="124"/>
      <c r="L24" s="184"/>
      <c r="M24" s="185"/>
    </row>
    <row r="25" spans="1:53" s="28" customFormat="1" x14ac:dyDescent="0.25">
      <c r="A25" s="251"/>
      <c r="B25" s="254"/>
      <c r="C25" s="235" t="s">
        <v>11</v>
      </c>
      <c r="D25" s="13">
        <f>E25+F25+G25</f>
        <v>8279.5</v>
      </c>
      <c r="E25" s="72">
        <v>0</v>
      </c>
      <c r="F25" s="72">
        <v>0</v>
      </c>
      <c r="G25" s="72">
        <f>G23+G24</f>
        <v>8279.5</v>
      </c>
      <c r="H25" s="254"/>
      <c r="I25" s="254"/>
      <c r="J25" s="212"/>
      <c r="K25" s="124"/>
      <c r="L25" s="184"/>
      <c r="M25" s="185"/>
    </row>
    <row r="26" spans="1:53" s="3" customFormat="1" x14ac:dyDescent="0.25">
      <c r="A26" s="256" t="s">
        <v>150</v>
      </c>
      <c r="B26" s="256"/>
      <c r="C26" s="256"/>
      <c r="D26" s="256"/>
      <c r="E26" s="256"/>
      <c r="F26" s="256"/>
      <c r="G26" s="256"/>
      <c r="H26" s="256"/>
      <c r="I26" s="256"/>
      <c r="J26" s="211"/>
      <c r="K26" s="116"/>
      <c r="L26" s="86"/>
      <c r="M26" s="86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</row>
    <row r="27" spans="1:53" s="3" customFormat="1" ht="31.5" customHeight="1" x14ac:dyDescent="0.25">
      <c r="A27" s="258" t="s">
        <v>151</v>
      </c>
      <c r="B27" s="248" t="s">
        <v>152</v>
      </c>
      <c r="C27" s="235" t="s">
        <v>14</v>
      </c>
      <c r="D27" s="76">
        <f>E27+F27++G27</f>
        <v>0</v>
      </c>
      <c r="E27" s="72">
        <v>0</v>
      </c>
      <c r="F27" s="76">
        <v>0</v>
      </c>
      <c r="G27" s="76">
        <v>0</v>
      </c>
      <c r="H27" s="252" t="s">
        <v>16</v>
      </c>
      <c r="I27" s="252" t="s">
        <v>153</v>
      </c>
      <c r="J27" s="211"/>
      <c r="K27" s="116"/>
      <c r="L27" s="86"/>
      <c r="M27" s="86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</row>
    <row r="28" spans="1:53" s="3" customFormat="1" ht="31.5" x14ac:dyDescent="0.25">
      <c r="A28" s="258"/>
      <c r="B28" s="248"/>
      <c r="C28" s="235" t="s">
        <v>15</v>
      </c>
      <c r="D28" s="76">
        <f t="shared" ref="D28:D29" si="1">E28+F28++G28</f>
        <v>0</v>
      </c>
      <c r="E28" s="72">
        <v>0</v>
      </c>
      <c r="F28" s="76">
        <v>0</v>
      </c>
      <c r="G28" s="76">
        <v>0</v>
      </c>
      <c r="H28" s="253"/>
      <c r="I28" s="253"/>
      <c r="J28" s="211" t="s">
        <v>181</v>
      </c>
      <c r="K28" s="116" t="s">
        <v>181</v>
      </c>
      <c r="L28" s="86"/>
      <c r="M28" s="86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</row>
    <row r="29" spans="1:53" s="3" customFormat="1" x14ac:dyDescent="0.25">
      <c r="A29" s="258"/>
      <c r="B29" s="248"/>
      <c r="C29" s="235" t="s">
        <v>11</v>
      </c>
      <c r="D29" s="76">
        <f t="shared" si="1"/>
        <v>0</v>
      </c>
      <c r="E29" s="72">
        <v>0</v>
      </c>
      <c r="F29" s="76">
        <v>0</v>
      </c>
      <c r="G29" s="76">
        <v>0</v>
      </c>
      <c r="H29" s="253"/>
      <c r="I29" s="253"/>
      <c r="J29" s="211"/>
      <c r="K29" s="116"/>
      <c r="L29" s="86"/>
      <c r="M29" s="86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</row>
    <row r="30" spans="1:53" s="3" customFormat="1" ht="31.5" x14ac:dyDescent="0.25">
      <c r="A30" s="259"/>
      <c r="B30" s="262" t="s">
        <v>121</v>
      </c>
      <c r="C30" s="222" t="s">
        <v>14</v>
      </c>
      <c r="D30" s="75">
        <f>E30+F30+G30</f>
        <v>6784.9430799999991</v>
      </c>
      <c r="E30" s="75">
        <f>E8+E14+E11+E17+E27</f>
        <v>0</v>
      </c>
      <c r="F30" s="75">
        <f>F8+F14+F11+F17+F27+F20</f>
        <v>5784.9430799999991</v>
      </c>
      <c r="G30" s="75">
        <f>G8+G14+G11+G17+G27+G23</f>
        <v>1000</v>
      </c>
      <c r="H30" s="253"/>
      <c r="I30" s="253"/>
      <c r="J30" s="211"/>
      <c r="K30" s="116"/>
      <c r="L30" s="86"/>
      <c r="M30" s="86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</row>
    <row r="31" spans="1:53" s="3" customFormat="1" ht="31.5" x14ac:dyDescent="0.25">
      <c r="A31" s="260"/>
      <c r="B31" s="263"/>
      <c r="C31" s="222" t="s">
        <v>15</v>
      </c>
      <c r="D31" s="75">
        <f t="shared" ref="D31:D32" si="2">E31+F31+G31</f>
        <v>65157.171730000002</v>
      </c>
      <c r="E31" s="13">
        <f>E9+E12+E15+E18+E21+E28</f>
        <v>0</v>
      </c>
      <c r="F31" s="13">
        <f>F9+F12+F15+F18+F21+F28</f>
        <v>57877.671730000002</v>
      </c>
      <c r="G31" s="13">
        <f>G9+G12+G15+G18+G21+G28+G24</f>
        <v>7279.5</v>
      </c>
      <c r="H31" s="253"/>
      <c r="I31" s="253"/>
      <c r="J31" s="211"/>
      <c r="K31" s="116"/>
      <c r="L31" s="86"/>
      <c r="M31" s="86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</row>
    <row r="32" spans="1:53" s="3" customFormat="1" x14ac:dyDescent="0.25">
      <c r="A32" s="261"/>
      <c r="B32" s="241"/>
      <c r="C32" s="222" t="s">
        <v>11</v>
      </c>
      <c r="D32" s="75">
        <f t="shared" si="2"/>
        <v>71942.114809999999</v>
      </c>
      <c r="E32" s="13">
        <f>E30+E31</f>
        <v>0</v>
      </c>
      <c r="F32" s="13">
        <f>F30+F31</f>
        <v>63662.614809999999</v>
      </c>
      <c r="G32" s="13">
        <f t="shared" ref="G32" si="3">G30+G31</f>
        <v>8279.5</v>
      </c>
      <c r="H32" s="254"/>
      <c r="I32" s="254"/>
      <c r="J32" s="211"/>
      <c r="K32" s="116"/>
      <c r="L32" s="86"/>
      <c r="M32" s="86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</row>
    <row r="33" spans="1:53" s="3" customFormat="1" ht="37.5" customHeight="1" x14ac:dyDescent="0.25">
      <c r="A33" s="264" t="s">
        <v>123</v>
      </c>
      <c r="B33" s="265"/>
      <c r="C33" s="265"/>
      <c r="D33" s="265"/>
      <c r="E33" s="265"/>
      <c r="F33" s="265"/>
      <c r="G33" s="265"/>
      <c r="H33" s="265"/>
      <c r="I33" s="266"/>
      <c r="J33" s="211"/>
      <c r="K33" s="116"/>
      <c r="L33" s="86"/>
      <c r="M33" s="86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</row>
    <row r="34" spans="1:53" s="3" customFormat="1" ht="43.15" customHeight="1" x14ac:dyDescent="0.25">
      <c r="A34" s="267" t="s">
        <v>114</v>
      </c>
      <c r="B34" s="268"/>
      <c r="C34" s="268"/>
      <c r="D34" s="268"/>
      <c r="E34" s="268"/>
      <c r="F34" s="268"/>
      <c r="G34" s="268"/>
      <c r="H34" s="268"/>
      <c r="I34" s="269"/>
      <c r="J34" s="211"/>
      <c r="K34" s="116"/>
      <c r="L34" s="86"/>
      <c r="M34" s="86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</row>
    <row r="35" spans="1:53" s="3" customFormat="1" ht="31.5" x14ac:dyDescent="0.25">
      <c r="A35" s="257" t="s">
        <v>113</v>
      </c>
      <c r="B35" s="252" t="s">
        <v>114</v>
      </c>
      <c r="C35" s="235" t="s">
        <v>14</v>
      </c>
      <c r="D35" s="13">
        <v>0</v>
      </c>
      <c r="E35" s="72">
        <v>0</v>
      </c>
      <c r="F35" s="72">
        <v>0</v>
      </c>
      <c r="G35" s="74">
        <v>0</v>
      </c>
      <c r="H35" s="248" t="s">
        <v>16</v>
      </c>
      <c r="I35" s="252" t="s">
        <v>72</v>
      </c>
      <c r="J35" s="211"/>
      <c r="K35" s="116"/>
      <c r="L35" s="86"/>
      <c r="M35" s="86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s="3" customFormat="1" ht="31.5" x14ac:dyDescent="0.25">
      <c r="A36" s="257"/>
      <c r="B36" s="253"/>
      <c r="C36" s="235" t="s">
        <v>15</v>
      </c>
      <c r="D36" s="75">
        <v>0</v>
      </c>
      <c r="E36" s="72">
        <v>0</v>
      </c>
      <c r="F36" s="72">
        <v>0</v>
      </c>
      <c r="G36" s="74">
        <v>0</v>
      </c>
      <c r="H36" s="248"/>
      <c r="I36" s="253"/>
      <c r="J36" s="211" t="s">
        <v>166</v>
      </c>
      <c r="K36" s="116" t="s">
        <v>166</v>
      </c>
      <c r="L36" s="86"/>
      <c r="M36" s="86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s="3" customFormat="1" x14ac:dyDescent="0.25">
      <c r="A37" s="257"/>
      <c r="B37" s="254"/>
      <c r="C37" s="235" t="s">
        <v>11</v>
      </c>
      <c r="D37" s="75">
        <v>0</v>
      </c>
      <c r="E37" s="72">
        <f>E35+E36</f>
        <v>0</v>
      </c>
      <c r="F37" s="72">
        <f>F35+F36</f>
        <v>0</v>
      </c>
      <c r="G37" s="74">
        <v>0</v>
      </c>
      <c r="H37" s="248"/>
      <c r="I37" s="253"/>
      <c r="J37" s="211"/>
      <c r="K37" s="116"/>
      <c r="L37" s="86"/>
      <c r="M37" s="86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</row>
    <row r="38" spans="1:53" s="3" customFormat="1" ht="31.5" customHeight="1" x14ac:dyDescent="0.25">
      <c r="A38" s="257" t="s">
        <v>130</v>
      </c>
      <c r="B38" s="248" t="s">
        <v>73</v>
      </c>
      <c r="C38" s="235" t="s">
        <v>14</v>
      </c>
      <c r="D38" s="13">
        <v>0</v>
      </c>
      <c r="E38" s="72">
        <v>0</v>
      </c>
      <c r="F38" s="72">
        <v>0</v>
      </c>
      <c r="G38" s="74">
        <v>0</v>
      </c>
      <c r="H38" s="248" t="s">
        <v>16</v>
      </c>
      <c r="I38" s="253"/>
      <c r="J38" s="211"/>
      <c r="K38" s="116"/>
      <c r="L38" s="86"/>
      <c r="M38" s="86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</row>
    <row r="39" spans="1:53" s="3" customFormat="1" ht="31.5" x14ac:dyDescent="0.25">
      <c r="A39" s="257"/>
      <c r="B39" s="248"/>
      <c r="C39" s="235" t="s">
        <v>15</v>
      </c>
      <c r="D39" s="75">
        <v>0</v>
      </c>
      <c r="E39" s="72">
        <v>0</v>
      </c>
      <c r="F39" s="72">
        <v>0</v>
      </c>
      <c r="G39" s="74">
        <v>0</v>
      </c>
      <c r="H39" s="248"/>
      <c r="I39" s="253"/>
      <c r="J39" s="211"/>
      <c r="K39" s="116"/>
      <c r="L39" s="86"/>
      <c r="M39" s="86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</row>
    <row r="40" spans="1:53" s="3" customFormat="1" x14ac:dyDescent="0.25">
      <c r="A40" s="257"/>
      <c r="B40" s="248"/>
      <c r="C40" s="235" t="s">
        <v>11</v>
      </c>
      <c r="D40" s="75">
        <v>0</v>
      </c>
      <c r="E40" s="72">
        <v>0</v>
      </c>
      <c r="F40" s="72">
        <f>F38+F39</f>
        <v>0</v>
      </c>
      <c r="G40" s="74">
        <v>0</v>
      </c>
      <c r="H40" s="248"/>
      <c r="I40" s="253"/>
      <c r="J40" s="211"/>
      <c r="K40" s="116"/>
      <c r="L40" s="86"/>
      <c r="M40" s="86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</row>
    <row r="41" spans="1:53" s="3" customFormat="1" ht="75" x14ac:dyDescent="0.25">
      <c r="A41" s="227" t="s">
        <v>52</v>
      </c>
      <c r="B41" s="115" t="s">
        <v>131</v>
      </c>
      <c r="C41" s="235" t="s">
        <v>14</v>
      </c>
      <c r="D41" s="75">
        <f>E41+F41+G41</f>
        <v>267</v>
      </c>
      <c r="E41" s="72">
        <v>267</v>
      </c>
      <c r="F41" s="72">
        <v>0</v>
      </c>
      <c r="G41" s="74">
        <v>0</v>
      </c>
      <c r="H41" s="235" t="s">
        <v>16</v>
      </c>
      <c r="I41" s="253"/>
      <c r="J41" s="211"/>
      <c r="K41" s="116"/>
      <c r="L41" s="86"/>
      <c r="M41" s="86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</row>
    <row r="42" spans="1:53" s="3" customFormat="1" ht="27.75" customHeight="1" x14ac:dyDescent="0.25">
      <c r="A42" s="270"/>
      <c r="B42" s="292" t="s">
        <v>120</v>
      </c>
      <c r="C42" s="222" t="s">
        <v>14</v>
      </c>
      <c r="D42" s="75">
        <f>E42+F42+G42</f>
        <v>267</v>
      </c>
      <c r="E42" s="13">
        <f>E35+E38+E41</f>
        <v>267</v>
      </c>
      <c r="F42" s="13">
        <f t="shared" ref="F42:G42" si="4">F35+F38+F41</f>
        <v>0</v>
      </c>
      <c r="G42" s="13">
        <f t="shared" si="4"/>
        <v>0</v>
      </c>
      <c r="H42" s="262" t="s">
        <v>16</v>
      </c>
      <c r="I42" s="253"/>
      <c r="J42" s="211"/>
      <c r="K42" s="116"/>
      <c r="L42" s="86"/>
      <c r="M42" s="86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</row>
    <row r="43" spans="1:53" s="3" customFormat="1" ht="30" customHeight="1" x14ac:dyDescent="0.25">
      <c r="A43" s="271"/>
      <c r="B43" s="293"/>
      <c r="C43" s="222" t="s">
        <v>15</v>
      </c>
      <c r="D43" s="75">
        <f t="shared" ref="D43:D44" si="5">E43+F43+G43</f>
        <v>0</v>
      </c>
      <c r="E43" s="13">
        <f>E36+E39</f>
        <v>0</v>
      </c>
      <c r="F43" s="13">
        <f t="shared" ref="F43:G43" si="6">F36+F39</f>
        <v>0</v>
      </c>
      <c r="G43" s="13">
        <f t="shared" si="6"/>
        <v>0</v>
      </c>
      <c r="H43" s="263"/>
      <c r="I43" s="253"/>
      <c r="J43" s="211"/>
      <c r="K43" s="116"/>
      <c r="L43" s="86"/>
      <c r="M43" s="86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</row>
    <row r="44" spans="1:53" s="3" customFormat="1" x14ac:dyDescent="0.25">
      <c r="A44" s="272"/>
      <c r="B44" s="294"/>
      <c r="C44" s="222" t="s">
        <v>11</v>
      </c>
      <c r="D44" s="75">
        <f t="shared" si="5"/>
        <v>267</v>
      </c>
      <c r="E44" s="13">
        <f>E42+E43</f>
        <v>267</v>
      </c>
      <c r="F44" s="13">
        <f t="shared" ref="F44:G44" si="7">F42+F43</f>
        <v>0</v>
      </c>
      <c r="G44" s="13">
        <f t="shared" si="7"/>
        <v>0</v>
      </c>
      <c r="H44" s="241"/>
      <c r="I44" s="254"/>
      <c r="J44" s="211"/>
      <c r="K44" s="116"/>
      <c r="L44" s="86"/>
      <c r="M44" s="86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</row>
    <row r="45" spans="1:53" s="3" customFormat="1" ht="48.75" customHeight="1" x14ac:dyDescent="0.25">
      <c r="A45" s="295" t="s">
        <v>115</v>
      </c>
      <c r="B45" s="296"/>
      <c r="C45" s="296"/>
      <c r="D45" s="296"/>
      <c r="E45" s="296"/>
      <c r="F45" s="296"/>
      <c r="G45" s="296"/>
      <c r="H45" s="296"/>
      <c r="I45" s="297"/>
      <c r="J45" s="211"/>
      <c r="K45" s="116"/>
      <c r="L45" s="86"/>
      <c r="M45" s="86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</row>
    <row r="46" spans="1:53" s="3" customFormat="1" ht="24.75" customHeight="1" x14ac:dyDescent="0.25">
      <c r="A46" s="267" t="s">
        <v>116</v>
      </c>
      <c r="B46" s="268"/>
      <c r="C46" s="268"/>
      <c r="D46" s="268"/>
      <c r="E46" s="268"/>
      <c r="F46" s="268"/>
      <c r="G46" s="268"/>
      <c r="H46" s="268"/>
      <c r="I46" s="269"/>
      <c r="J46" s="211"/>
      <c r="K46" s="116"/>
      <c r="L46" s="86"/>
      <c r="M46" s="86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</row>
    <row r="47" spans="1:53" s="3" customFormat="1" ht="31.5" x14ac:dyDescent="0.25">
      <c r="A47" s="245" t="s">
        <v>117</v>
      </c>
      <c r="B47" s="252" t="s">
        <v>77</v>
      </c>
      <c r="C47" s="235" t="s">
        <v>14</v>
      </c>
      <c r="D47" s="13">
        <f>SUM(E47:G47)</f>
        <v>0</v>
      </c>
      <c r="E47" s="72">
        <v>0</v>
      </c>
      <c r="F47" s="72">
        <v>0</v>
      </c>
      <c r="G47" s="74">
        <v>0</v>
      </c>
      <c r="H47" s="248" t="s">
        <v>16</v>
      </c>
      <c r="I47" s="248" t="s">
        <v>22</v>
      </c>
      <c r="J47" s="211"/>
      <c r="K47" s="116"/>
      <c r="L47" s="86"/>
      <c r="M47" s="86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</row>
    <row r="48" spans="1:53" s="3" customFormat="1" ht="31.5" x14ac:dyDescent="0.25">
      <c r="A48" s="246"/>
      <c r="B48" s="253"/>
      <c r="C48" s="235" t="s">
        <v>15</v>
      </c>
      <c r="D48" s="13">
        <f t="shared" ref="D48:D52" si="8">SUM(E48:G48)</f>
        <v>0</v>
      </c>
      <c r="E48" s="72">
        <v>0</v>
      </c>
      <c r="F48" s="72">
        <v>0</v>
      </c>
      <c r="G48" s="74">
        <v>0</v>
      </c>
      <c r="H48" s="248"/>
      <c r="I48" s="248"/>
      <c r="J48" s="211"/>
      <c r="K48" s="116"/>
      <c r="L48" s="86"/>
      <c r="M48" s="86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</row>
    <row r="49" spans="1:53" s="3" customFormat="1" x14ac:dyDescent="0.25">
      <c r="A49" s="247"/>
      <c r="B49" s="254"/>
      <c r="C49" s="235" t="s">
        <v>11</v>
      </c>
      <c r="D49" s="13">
        <f t="shared" si="8"/>
        <v>0</v>
      </c>
      <c r="E49" s="72">
        <v>0</v>
      </c>
      <c r="F49" s="72">
        <v>0</v>
      </c>
      <c r="G49" s="74">
        <v>0</v>
      </c>
      <c r="H49" s="248"/>
      <c r="I49" s="248"/>
      <c r="J49" s="211"/>
      <c r="K49" s="116"/>
      <c r="L49" s="86"/>
      <c r="M49" s="86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</row>
    <row r="50" spans="1:53" s="3" customFormat="1" ht="31.5" x14ac:dyDescent="0.25">
      <c r="A50" s="245" t="s">
        <v>57</v>
      </c>
      <c r="B50" s="252" t="s">
        <v>140</v>
      </c>
      <c r="C50" s="235" t="s">
        <v>14</v>
      </c>
      <c r="D50" s="13">
        <f t="shared" si="8"/>
        <v>116.7</v>
      </c>
      <c r="E50" s="72">
        <v>116.7</v>
      </c>
      <c r="F50" s="72">
        <v>0</v>
      </c>
      <c r="G50" s="74">
        <v>0</v>
      </c>
      <c r="H50" s="248"/>
      <c r="I50" s="248"/>
      <c r="J50" s="211"/>
      <c r="K50" s="116"/>
      <c r="L50" s="86"/>
      <c r="M50" s="86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</row>
    <row r="51" spans="1:53" s="3" customFormat="1" ht="31.5" x14ac:dyDescent="0.25">
      <c r="A51" s="246"/>
      <c r="B51" s="253"/>
      <c r="C51" s="235" t="s">
        <v>15</v>
      </c>
      <c r="D51" s="13">
        <f t="shared" si="8"/>
        <v>1341.9</v>
      </c>
      <c r="E51" s="72">
        <v>1341.9</v>
      </c>
      <c r="F51" s="72">
        <v>0</v>
      </c>
      <c r="G51" s="74">
        <v>0</v>
      </c>
      <c r="H51" s="248"/>
      <c r="I51" s="248"/>
      <c r="J51" s="211" t="s">
        <v>142</v>
      </c>
      <c r="K51" s="116" t="s">
        <v>142</v>
      </c>
      <c r="L51" s="86"/>
      <c r="M51" s="86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</row>
    <row r="52" spans="1:53" s="3" customFormat="1" x14ac:dyDescent="0.25">
      <c r="A52" s="247"/>
      <c r="B52" s="254"/>
      <c r="C52" s="235" t="s">
        <v>11</v>
      </c>
      <c r="D52" s="13">
        <f t="shared" si="8"/>
        <v>1458.6000000000001</v>
      </c>
      <c r="E52" s="72">
        <f>E50+E51</f>
        <v>1458.6000000000001</v>
      </c>
      <c r="F52" s="72">
        <v>0</v>
      </c>
      <c r="G52" s="72">
        <v>0</v>
      </c>
      <c r="H52" s="248"/>
      <c r="I52" s="248"/>
      <c r="J52" s="214"/>
      <c r="K52" s="117"/>
      <c r="L52" s="86"/>
      <c r="M52" s="86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</row>
    <row r="53" spans="1:53" s="3" customFormat="1" ht="33.75" customHeight="1" x14ac:dyDescent="0.25">
      <c r="A53" s="273" t="s">
        <v>118</v>
      </c>
      <c r="B53" s="274"/>
      <c r="C53" s="274"/>
      <c r="D53" s="274"/>
      <c r="E53" s="274"/>
      <c r="F53" s="274"/>
      <c r="G53" s="274"/>
      <c r="H53" s="274"/>
      <c r="I53" s="275"/>
      <c r="J53" s="214"/>
      <c r="K53" s="117"/>
      <c r="L53" s="86"/>
      <c r="M53" s="86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</row>
    <row r="54" spans="1:53" s="3" customFormat="1" ht="31.5" x14ac:dyDescent="0.25">
      <c r="A54" s="257" t="s">
        <v>79</v>
      </c>
      <c r="B54" s="248" t="s">
        <v>111</v>
      </c>
      <c r="C54" s="235" t="s">
        <v>14</v>
      </c>
      <c r="D54" s="13">
        <f>E54+F54</f>
        <v>235.51</v>
      </c>
      <c r="E54" s="72">
        <v>0</v>
      </c>
      <c r="F54" s="72">
        <v>235.51</v>
      </c>
      <c r="G54" s="22">
        <v>0</v>
      </c>
      <c r="H54" s="276" t="s">
        <v>16</v>
      </c>
      <c r="I54" s="277" t="s">
        <v>34</v>
      </c>
      <c r="J54" s="214"/>
      <c r="K54" s="117"/>
      <c r="L54" s="86"/>
      <c r="M54" s="86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</row>
    <row r="55" spans="1:53" s="3" customFormat="1" ht="31.5" x14ac:dyDescent="0.25">
      <c r="A55" s="257"/>
      <c r="B55" s="248"/>
      <c r="C55" s="235" t="s">
        <v>15</v>
      </c>
      <c r="D55" s="13">
        <f t="shared" ref="D55:D56" si="9">E55+F55</f>
        <v>2381.2661600000001</v>
      </c>
      <c r="E55" s="72">
        <v>0</v>
      </c>
      <c r="F55" s="72">
        <v>2381.2661600000001</v>
      </c>
      <c r="G55" s="22">
        <v>0</v>
      </c>
      <c r="H55" s="276"/>
      <c r="I55" s="278"/>
      <c r="J55" s="214"/>
      <c r="K55" s="117"/>
      <c r="L55" s="86"/>
      <c r="M55" s="86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</row>
    <row r="56" spans="1:53" s="3" customFormat="1" x14ac:dyDescent="0.25">
      <c r="A56" s="257"/>
      <c r="B56" s="248"/>
      <c r="C56" s="235" t="s">
        <v>11</v>
      </c>
      <c r="D56" s="13">
        <f t="shared" si="9"/>
        <v>2616.7761600000003</v>
      </c>
      <c r="E56" s="72">
        <f>E54+E55</f>
        <v>0</v>
      </c>
      <c r="F56" s="72">
        <v>2616.7761600000003</v>
      </c>
      <c r="G56" s="22">
        <v>0</v>
      </c>
      <c r="H56" s="276"/>
      <c r="I56" s="279"/>
      <c r="J56" s="214"/>
      <c r="K56" s="117"/>
      <c r="L56" s="86"/>
      <c r="M56" s="86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</row>
    <row r="57" spans="1:53" s="3" customFormat="1" ht="30.75" customHeight="1" x14ac:dyDescent="0.25">
      <c r="A57" s="280" t="s">
        <v>119</v>
      </c>
      <c r="B57" s="281"/>
      <c r="C57" s="18" t="s">
        <v>14</v>
      </c>
      <c r="D57" s="67">
        <f>E57+F57+G57</f>
        <v>352.21</v>
      </c>
      <c r="E57" s="67">
        <f>E47+E50+E54</f>
        <v>116.7</v>
      </c>
      <c r="F57" s="67">
        <f t="shared" ref="F57:G58" si="10">F47+F50+F54</f>
        <v>235.51</v>
      </c>
      <c r="G57" s="67">
        <f t="shared" si="10"/>
        <v>0</v>
      </c>
      <c r="H57" s="286"/>
      <c r="I57" s="287"/>
      <c r="J57" s="211"/>
      <c r="K57" s="116"/>
      <c r="L57" s="86"/>
      <c r="M57" s="86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</row>
    <row r="58" spans="1:53" s="3" customFormat="1" ht="30.75" customHeight="1" x14ac:dyDescent="0.25">
      <c r="A58" s="282"/>
      <c r="B58" s="283"/>
      <c r="C58" s="18" t="s">
        <v>15</v>
      </c>
      <c r="D58" s="67">
        <f t="shared" ref="D58:D59" si="11">E58+F58+G58</f>
        <v>3723.1661600000002</v>
      </c>
      <c r="E58" s="67">
        <f>E48+E51+E55</f>
        <v>1341.9</v>
      </c>
      <c r="F58" s="67">
        <f t="shared" si="10"/>
        <v>2381.2661600000001</v>
      </c>
      <c r="G58" s="67">
        <f t="shared" si="10"/>
        <v>0</v>
      </c>
      <c r="H58" s="288"/>
      <c r="I58" s="289"/>
      <c r="J58" s="212"/>
      <c r="K58" s="124"/>
      <c r="L58" s="86"/>
      <c r="M58" s="86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</row>
    <row r="59" spans="1:53" s="3" customFormat="1" x14ac:dyDescent="0.25">
      <c r="A59" s="284"/>
      <c r="B59" s="285"/>
      <c r="C59" s="18" t="s">
        <v>11</v>
      </c>
      <c r="D59" s="67">
        <f t="shared" si="11"/>
        <v>4075.3761600000007</v>
      </c>
      <c r="E59" s="67">
        <f>E57+E58</f>
        <v>1458.6000000000001</v>
      </c>
      <c r="F59" s="67">
        <f t="shared" ref="F59:G59" si="12">F57+F58</f>
        <v>2616.7761600000003</v>
      </c>
      <c r="G59" s="67">
        <f t="shared" si="12"/>
        <v>0</v>
      </c>
      <c r="H59" s="290"/>
      <c r="I59" s="291"/>
      <c r="J59" s="212"/>
      <c r="K59" s="124"/>
      <c r="L59" s="86"/>
      <c r="M59" s="86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</row>
    <row r="60" spans="1:53" s="123" customFormat="1" ht="31.5" x14ac:dyDescent="0.25">
      <c r="A60" s="309" t="s">
        <v>179</v>
      </c>
      <c r="B60" s="309"/>
      <c r="C60" s="232" t="s">
        <v>14</v>
      </c>
      <c r="D60" s="83">
        <f>E60+F60+G60</f>
        <v>7404.1530799999991</v>
      </c>
      <c r="E60" s="83">
        <f>E57+E42+E30</f>
        <v>383.7</v>
      </c>
      <c r="F60" s="83">
        <f t="shared" ref="F60:G61" si="13">F57+F42+F30</f>
        <v>6020.4530799999993</v>
      </c>
      <c r="G60" s="83">
        <f t="shared" si="13"/>
        <v>1000</v>
      </c>
      <c r="H60" s="131"/>
      <c r="I60" s="132"/>
      <c r="J60" s="215"/>
      <c r="K60" s="125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</row>
    <row r="61" spans="1:53" s="3" customFormat="1" ht="31.5" x14ac:dyDescent="0.25">
      <c r="A61" s="309"/>
      <c r="B61" s="309"/>
      <c r="C61" s="232" t="s">
        <v>15</v>
      </c>
      <c r="D61" s="83">
        <f t="shared" ref="D61:D62" si="14">E61+F61+G61</f>
        <v>68880.337889999995</v>
      </c>
      <c r="E61" s="83">
        <f>E58+E43+E31</f>
        <v>1341.9</v>
      </c>
      <c r="F61" s="83">
        <f t="shared" si="13"/>
        <v>60258.937890000001</v>
      </c>
      <c r="G61" s="83">
        <f t="shared" si="13"/>
        <v>7279.5</v>
      </c>
      <c r="H61" s="133"/>
      <c r="I61" s="134"/>
      <c r="J61" s="212"/>
      <c r="K61" s="124"/>
      <c r="L61" s="86"/>
      <c r="M61" s="86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</row>
    <row r="62" spans="1:53" s="3" customFormat="1" x14ac:dyDescent="0.25">
      <c r="A62" s="309"/>
      <c r="B62" s="309"/>
      <c r="C62" s="232" t="s">
        <v>11</v>
      </c>
      <c r="D62" s="83">
        <f t="shared" si="14"/>
        <v>76284.490970000013</v>
      </c>
      <c r="E62" s="83">
        <f>E60+E61</f>
        <v>1725.6000000000001</v>
      </c>
      <c r="F62" s="83">
        <f t="shared" ref="F62" si="15">F60+F61</f>
        <v>66279.390970000008</v>
      </c>
      <c r="G62" s="83">
        <f>G60+G61</f>
        <v>8279.5</v>
      </c>
      <c r="H62" s="135"/>
      <c r="I62" s="136"/>
      <c r="J62" s="211"/>
      <c r="K62" s="116"/>
      <c r="L62" s="86"/>
      <c r="M62" s="86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</row>
    <row r="63" spans="1:53" s="28" customFormat="1" x14ac:dyDescent="0.25">
      <c r="A63" s="126"/>
      <c r="B63" s="127"/>
      <c r="C63" s="127"/>
      <c r="D63" s="128"/>
      <c r="E63" s="128"/>
      <c r="F63" s="128"/>
      <c r="G63" s="128"/>
      <c r="H63" s="129"/>
      <c r="I63" s="130"/>
      <c r="J63" s="212"/>
      <c r="K63" s="124"/>
    </row>
    <row r="64" spans="1:53" s="24" customFormat="1" ht="27.75" customHeight="1" x14ac:dyDescent="0.25">
      <c r="A64" s="310" t="s">
        <v>64</v>
      </c>
      <c r="B64" s="311"/>
      <c r="C64" s="311"/>
      <c r="D64" s="311"/>
      <c r="E64" s="311"/>
      <c r="F64" s="311"/>
      <c r="G64" s="311"/>
      <c r="H64" s="311"/>
      <c r="I64" s="312"/>
      <c r="J64" s="211"/>
      <c r="K64" s="116"/>
      <c r="L64" s="86"/>
      <c r="M64" s="86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</row>
    <row r="65" spans="1:53" s="3" customFormat="1" ht="27.75" customHeight="1" x14ac:dyDescent="0.25">
      <c r="A65" s="267" t="s">
        <v>46</v>
      </c>
      <c r="B65" s="268"/>
      <c r="C65" s="268"/>
      <c r="D65" s="268"/>
      <c r="E65" s="268"/>
      <c r="F65" s="268"/>
      <c r="G65" s="268"/>
      <c r="H65" s="268"/>
      <c r="I65" s="269"/>
      <c r="J65" s="211"/>
      <c r="K65" s="116"/>
      <c r="L65" s="86"/>
      <c r="M65" s="86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</row>
    <row r="66" spans="1:53" s="3" customFormat="1" ht="47.25" x14ac:dyDescent="0.25">
      <c r="A66" s="229">
        <v>1</v>
      </c>
      <c r="B66" s="222" t="s">
        <v>0</v>
      </c>
      <c r="C66" s="222" t="s">
        <v>14</v>
      </c>
      <c r="D66" s="75">
        <f>D67+D68+D69+D70+D71</f>
        <v>32849.4</v>
      </c>
      <c r="E66" s="75">
        <f>E67+E68+E69+E70+E71</f>
        <v>12500</v>
      </c>
      <c r="F66" s="75">
        <f>F67+F68+F69+F70+F71</f>
        <v>9624.7000000000007</v>
      </c>
      <c r="G66" s="75">
        <f>G67+G68+G69+G70+G71</f>
        <v>10724.7</v>
      </c>
      <c r="H66" s="222" t="s">
        <v>16</v>
      </c>
      <c r="I66" s="222" t="s">
        <v>18</v>
      </c>
      <c r="J66" s="211"/>
      <c r="K66" s="116"/>
      <c r="L66" s="86"/>
      <c r="M66" s="86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</row>
    <row r="67" spans="1:53" ht="47.25" x14ac:dyDescent="0.25">
      <c r="A67" s="234" t="s">
        <v>43</v>
      </c>
      <c r="B67" s="235" t="s">
        <v>1</v>
      </c>
      <c r="C67" s="235" t="s">
        <v>14</v>
      </c>
      <c r="D67" s="76">
        <f>SUM(E67:G67)</f>
        <v>30049.4</v>
      </c>
      <c r="E67" s="76">
        <v>11000</v>
      </c>
      <c r="F67" s="76">
        <v>9024.7000000000007</v>
      </c>
      <c r="G67" s="76">
        <v>10024.700000000001</v>
      </c>
      <c r="H67" s="235" t="s">
        <v>16</v>
      </c>
      <c r="I67" s="235" t="s">
        <v>18</v>
      </c>
      <c r="L67" s="87"/>
    </row>
    <row r="68" spans="1:53" ht="47.25" x14ac:dyDescent="0.25">
      <c r="A68" s="234" t="s">
        <v>44</v>
      </c>
      <c r="B68" s="235" t="s">
        <v>2</v>
      </c>
      <c r="C68" s="235" t="s">
        <v>14</v>
      </c>
      <c r="D68" s="76">
        <f>SUM(E68:G68)</f>
        <v>2800</v>
      </c>
      <c r="E68" s="76">
        <f>1200+300</f>
        <v>1500</v>
      </c>
      <c r="F68" s="76">
        <v>600</v>
      </c>
      <c r="G68" s="76">
        <v>700</v>
      </c>
      <c r="H68" s="235" t="s">
        <v>16</v>
      </c>
      <c r="I68" s="235" t="s">
        <v>18</v>
      </c>
      <c r="J68" s="211" t="s">
        <v>167</v>
      </c>
      <c r="K68" s="116" t="s">
        <v>167</v>
      </c>
    </row>
    <row r="69" spans="1:53" ht="47.25" x14ac:dyDescent="0.25">
      <c r="A69" s="234" t="s">
        <v>45</v>
      </c>
      <c r="B69" s="233" t="s">
        <v>76</v>
      </c>
      <c r="C69" s="235" t="s">
        <v>14</v>
      </c>
      <c r="D69" s="76">
        <f>E69+F69+G69</f>
        <v>0</v>
      </c>
      <c r="E69" s="76">
        <v>0</v>
      </c>
      <c r="F69" s="76">
        <v>0</v>
      </c>
      <c r="G69" s="76">
        <v>0</v>
      </c>
      <c r="H69" s="235" t="s">
        <v>16</v>
      </c>
      <c r="I69" s="235" t="s">
        <v>18</v>
      </c>
      <c r="J69" s="211" t="s">
        <v>168</v>
      </c>
      <c r="K69" s="116" t="s">
        <v>168</v>
      </c>
    </row>
    <row r="70" spans="1:53" ht="45.75" hidden="1" customHeight="1" x14ac:dyDescent="0.25">
      <c r="A70" s="66" t="s">
        <v>91</v>
      </c>
      <c r="B70" s="233" t="s">
        <v>106</v>
      </c>
      <c r="C70" s="235" t="s">
        <v>14</v>
      </c>
      <c r="D70" s="72">
        <f>E70+F70+G70</f>
        <v>0</v>
      </c>
      <c r="E70" s="110">
        <v>0</v>
      </c>
      <c r="F70" s="72">
        <v>0</v>
      </c>
      <c r="G70" s="72">
        <v>0</v>
      </c>
      <c r="H70" s="42" t="s">
        <v>16</v>
      </c>
      <c r="I70" s="42" t="s">
        <v>18</v>
      </c>
    </row>
    <row r="71" spans="1:53" ht="0.75" hidden="1" customHeight="1" x14ac:dyDescent="0.25">
      <c r="A71" s="234" t="s">
        <v>97</v>
      </c>
      <c r="B71" s="233" t="s">
        <v>107</v>
      </c>
      <c r="C71" s="235" t="s">
        <v>14</v>
      </c>
      <c r="D71" s="72">
        <f>E71+F71+G71</f>
        <v>0</v>
      </c>
      <c r="E71" s="72">
        <v>0</v>
      </c>
      <c r="F71" s="72">
        <v>0</v>
      </c>
      <c r="G71" s="72">
        <v>0</v>
      </c>
      <c r="H71" s="235" t="s">
        <v>16</v>
      </c>
      <c r="I71" s="235" t="s">
        <v>18</v>
      </c>
    </row>
    <row r="72" spans="1:53" s="3" customFormat="1" ht="94.5" x14ac:dyDescent="0.25">
      <c r="A72" s="229" t="s">
        <v>41</v>
      </c>
      <c r="B72" s="230" t="s">
        <v>3</v>
      </c>
      <c r="C72" s="230" t="s">
        <v>14</v>
      </c>
      <c r="D72" s="75">
        <f>E72+F72+G72</f>
        <v>0</v>
      </c>
      <c r="E72" s="75">
        <f>E73+E74+E75+E76+E77+E78+E81+E82+E83</f>
        <v>0</v>
      </c>
      <c r="F72" s="75">
        <f t="shared" ref="F72:G72" si="16">F73+F74+F75+F76+F77+F78+F81+F82+F83</f>
        <v>0</v>
      </c>
      <c r="G72" s="75">
        <f t="shared" si="16"/>
        <v>0</v>
      </c>
      <c r="H72" s="230" t="s">
        <v>16</v>
      </c>
      <c r="I72" s="230" t="s">
        <v>19</v>
      </c>
      <c r="J72" s="211"/>
      <c r="K72" s="116"/>
      <c r="L72" s="86"/>
      <c r="M72" s="86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</row>
    <row r="73" spans="1:53" s="26" customFormat="1" ht="47.25" x14ac:dyDescent="0.25">
      <c r="A73" s="30" t="s">
        <v>113</v>
      </c>
      <c r="B73" s="233" t="s">
        <v>4</v>
      </c>
      <c r="C73" s="233" t="s">
        <v>14</v>
      </c>
      <c r="D73" s="76">
        <f t="shared" ref="D73:D77" si="17">E73+F73+G73</f>
        <v>0</v>
      </c>
      <c r="E73" s="76">
        <v>0</v>
      </c>
      <c r="F73" s="76">
        <v>0</v>
      </c>
      <c r="G73" s="76">
        <v>0</v>
      </c>
      <c r="H73" s="233" t="s">
        <v>16</v>
      </c>
      <c r="I73" s="233" t="s">
        <v>4</v>
      </c>
      <c r="J73" s="211" t="s">
        <v>169</v>
      </c>
      <c r="K73" s="116" t="s">
        <v>169</v>
      </c>
      <c r="L73" s="84"/>
      <c r="M73" s="84"/>
    </row>
    <row r="74" spans="1:53" s="26" customFormat="1" ht="47.25" x14ac:dyDescent="0.25">
      <c r="A74" s="30" t="s">
        <v>52</v>
      </c>
      <c r="B74" s="233" t="s">
        <v>5</v>
      </c>
      <c r="C74" s="233" t="s">
        <v>14</v>
      </c>
      <c r="D74" s="76">
        <f t="shared" si="17"/>
        <v>0</v>
      </c>
      <c r="E74" s="76">
        <v>0</v>
      </c>
      <c r="F74" s="76">
        <v>0</v>
      </c>
      <c r="G74" s="76">
        <v>0</v>
      </c>
      <c r="H74" s="233" t="s">
        <v>16</v>
      </c>
      <c r="I74" s="233" t="s">
        <v>20</v>
      </c>
      <c r="J74" s="211" t="s">
        <v>170</v>
      </c>
      <c r="K74" s="116" t="s">
        <v>170</v>
      </c>
      <c r="L74" s="84"/>
      <c r="M74" s="84"/>
    </row>
    <row r="75" spans="1:53" s="26" customFormat="1" ht="47.25" x14ac:dyDescent="0.25">
      <c r="A75" s="30" t="s">
        <v>53</v>
      </c>
      <c r="B75" s="233" t="s">
        <v>85</v>
      </c>
      <c r="C75" s="233" t="s">
        <v>14</v>
      </c>
      <c r="D75" s="76">
        <f t="shared" si="17"/>
        <v>0</v>
      </c>
      <c r="E75" s="76">
        <v>0</v>
      </c>
      <c r="F75" s="76">
        <v>0</v>
      </c>
      <c r="G75" s="76">
        <v>0</v>
      </c>
      <c r="H75" s="233" t="s">
        <v>16</v>
      </c>
      <c r="I75" s="233" t="s">
        <v>34</v>
      </c>
      <c r="J75" s="211"/>
      <c r="K75" s="116"/>
      <c r="L75" s="84"/>
      <c r="M75" s="84"/>
    </row>
    <row r="76" spans="1:53" s="26" customFormat="1" ht="47.25" x14ac:dyDescent="0.25">
      <c r="A76" s="30" t="s">
        <v>83</v>
      </c>
      <c r="B76" s="233" t="s">
        <v>96</v>
      </c>
      <c r="C76" s="233" t="s">
        <v>14</v>
      </c>
      <c r="D76" s="76">
        <f t="shared" si="17"/>
        <v>0</v>
      </c>
      <c r="E76" s="76">
        <v>0</v>
      </c>
      <c r="F76" s="76">
        <v>0</v>
      </c>
      <c r="G76" s="76">
        <v>0</v>
      </c>
      <c r="H76" s="233" t="s">
        <v>16</v>
      </c>
      <c r="I76" s="233" t="s">
        <v>34</v>
      </c>
      <c r="J76" s="211" t="s">
        <v>143</v>
      </c>
      <c r="K76" s="116" t="s">
        <v>143</v>
      </c>
      <c r="L76" s="84"/>
      <c r="M76" s="84"/>
    </row>
    <row r="77" spans="1:53" s="26" customFormat="1" ht="46.5" customHeight="1" x14ac:dyDescent="0.25">
      <c r="A77" s="30" t="s">
        <v>54</v>
      </c>
      <c r="B77" s="233" t="s">
        <v>98</v>
      </c>
      <c r="C77" s="233" t="s">
        <v>14</v>
      </c>
      <c r="D77" s="76">
        <f t="shared" si="17"/>
        <v>0</v>
      </c>
      <c r="E77" s="77">
        <v>0</v>
      </c>
      <c r="F77" s="77">
        <v>0</v>
      </c>
      <c r="G77" s="77">
        <v>0</v>
      </c>
      <c r="H77" s="233" t="s">
        <v>16</v>
      </c>
      <c r="I77" s="233" t="s">
        <v>20</v>
      </c>
      <c r="J77" s="211" t="s">
        <v>171</v>
      </c>
      <c r="K77" s="116" t="s">
        <v>171</v>
      </c>
      <c r="L77" s="84"/>
      <c r="M77" s="84"/>
    </row>
    <row r="78" spans="1:53" s="26" customFormat="1" ht="0.75" hidden="1" customHeight="1" x14ac:dyDescent="0.25">
      <c r="A78" s="249" t="s">
        <v>84</v>
      </c>
      <c r="B78" s="306" t="s">
        <v>109</v>
      </c>
      <c r="C78" s="235" t="s">
        <v>14</v>
      </c>
      <c r="D78" s="76">
        <f>E78+F78+G78</f>
        <v>0</v>
      </c>
      <c r="E78" s="77">
        <v>0</v>
      </c>
      <c r="F78" s="77">
        <v>0</v>
      </c>
      <c r="G78" s="77">
        <v>0</v>
      </c>
      <c r="H78" s="306" t="s">
        <v>16</v>
      </c>
      <c r="I78" s="313" t="s">
        <v>34</v>
      </c>
      <c r="J78" s="211"/>
      <c r="K78" s="116"/>
      <c r="L78" s="84"/>
      <c r="M78" s="84"/>
    </row>
    <row r="79" spans="1:53" s="26" customFormat="1" ht="28.5" hidden="1" customHeight="1" x14ac:dyDescent="0.25">
      <c r="A79" s="250"/>
      <c r="B79" s="307"/>
      <c r="C79" s="235" t="s">
        <v>15</v>
      </c>
      <c r="D79" s="72">
        <f>E79+F79+G79</f>
        <v>0</v>
      </c>
      <c r="E79" s="77">
        <v>0</v>
      </c>
      <c r="F79" s="77">
        <v>0</v>
      </c>
      <c r="G79" s="77">
        <v>0</v>
      </c>
      <c r="H79" s="307"/>
      <c r="I79" s="313"/>
      <c r="J79" s="211" t="s">
        <v>172</v>
      </c>
      <c r="K79" s="116" t="s">
        <v>172</v>
      </c>
      <c r="L79" s="84"/>
      <c r="M79" s="84"/>
    </row>
    <row r="80" spans="1:53" s="53" customFormat="1" ht="23.25" hidden="1" customHeight="1" x14ac:dyDescent="0.25">
      <c r="A80" s="251"/>
      <c r="B80" s="308"/>
      <c r="C80" s="235" t="s">
        <v>11</v>
      </c>
      <c r="D80" s="76">
        <f>D78+D79</f>
        <v>0</v>
      </c>
      <c r="E80" s="77">
        <f>E78+E79</f>
        <v>0</v>
      </c>
      <c r="F80" s="77">
        <f>F78+F79</f>
        <v>0</v>
      </c>
      <c r="G80" s="77">
        <f>G78+G79</f>
        <v>0</v>
      </c>
      <c r="H80" s="308"/>
      <c r="I80" s="313"/>
      <c r="J80" s="216"/>
      <c r="K80" s="118"/>
      <c r="L80" s="84"/>
      <c r="M80" s="84"/>
    </row>
    <row r="81" spans="1:13" s="53" customFormat="1" ht="46.5" hidden="1" customHeight="1" x14ac:dyDescent="0.25">
      <c r="A81" s="224" t="s">
        <v>86</v>
      </c>
      <c r="B81" s="226" t="s">
        <v>158</v>
      </c>
      <c r="C81" s="233" t="s">
        <v>14</v>
      </c>
      <c r="D81" s="76">
        <f>E81+F81+G81</f>
        <v>0</v>
      </c>
      <c r="E81" s="77">
        <v>0</v>
      </c>
      <c r="F81" s="77">
        <v>0</v>
      </c>
      <c r="G81" s="77">
        <v>0</v>
      </c>
      <c r="H81" s="233" t="s">
        <v>16</v>
      </c>
      <c r="I81" s="233" t="s">
        <v>20</v>
      </c>
      <c r="J81" s="216" t="s">
        <v>163</v>
      </c>
      <c r="K81" s="118" t="s">
        <v>163</v>
      </c>
      <c r="L81" s="84"/>
      <c r="M81" s="84"/>
    </row>
    <row r="82" spans="1:13" s="53" customFormat="1" ht="47.25" customHeight="1" x14ac:dyDescent="0.25">
      <c r="A82" s="223" t="s">
        <v>84</v>
      </c>
      <c r="B82" s="225" t="s">
        <v>144</v>
      </c>
      <c r="C82" s="235" t="s">
        <v>14</v>
      </c>
      <c r="D82" s="76">
        <f>E82+F82+G82</f>
        <v>0</v>
      </c>
      <c r="E82" s="77">
        <v>0</v>
      </c>
      <c r="F82" s="77">
        <v>0</v>
      </c>
      <c r="G82" s="77">
        <v>0</v>
      </c>
      <c r="H82" s="231" t="s">
        <v>16</v>
      </c>
      <c r="I82" s="231" t="s">
        <v>34</v>
      </c>
      <c r="J82" s="216" t="s">
        <v>173</v>
      </c>
      <c r="K82" s="118" t="s">
        <v>173</v>
      </c>
      <c r="L82" s="84"/>
      <c r="M82" s="84"/>
    </row>
    <row r="83" spans="1:13" s="26" customFormat="1" ht="47.25" x14ac:dyDescent="0.25">
      <c r="A83" s="30" t="s">
        <v>86</v>
      </c>
      <c r="B83" s="71" t="s">
        <v>55</v>
      </c>
      <c r="C83" s="233" t="s">
        <v>14</v>
      </c>
      <c r="D83" s="72">
        <f>E83+F83+G83</f>
        <v>0</v>
      </c>
      <c r="E83" s="74">
        <v>0</v>
      </c>
      <c r="F83" s="74">
        <v>0</v>
      </c>
      <c r="G83" s="74">
        <v>0</v>
      </c>
      <c r="H83" s="233" t="s">
        <v>16</v>
      </c>
      <c r="I83" s="233" t="s">
        <v>20</v>
      </c>
      <c r="J83" s="298"/>
      <c r="K83" s="299"/>
      <c r="L83" s="98"/>
      <c r="M83" s="84"/>
    </row>
    <row r="84" spans="1:13" s="28" customFormat="1" ht="56.45" customHeight="1" x14ac:dyDescent="0.25">
      <c r="A84" s="300" t="s">
        <v>42</v>
      </c>
      <c r="B84" s="303" t="s">
        <v>125</v>
      </c>
      <c r="C84" s="230" t="s">
        <v>14</v>
      </c>
      <c r="D84" s="75">
        <v>0</v>
      </c>
      <c r="E84" s="111">
        <v>0</v>
      </c>
      <c r="F84" s="111">
        <v>0</v>
      </c>
      <c r="G84" s="111">
        <v>0</v>
      </c>
      <c r="H84" s="306" t="s">
        <v>16</v>
      </c>
      <c r="I84" s="306" t="s">
        <v>34</v>
      </c>
      <c r="J84" s="211"/>
      <c r="K84" s="116"/>
      <c r="L84" s="86"/>
      <c r="M84" s="86"/>
    </row>
    <row r="85" spans="1:13" s="28" customFormat="1" ht="56.45" customHeight="1" x14ac:dyDescent="0.25">
      <c r="A85" s="301"/>
      <c r="B85" s="304"/>
      <c r="C85" s="230" t="s">
        <v>110</v>
      </c>
      <c r="D85" s="75">
        <v>0</v>
      </c>
      <c r="E85" s="111">
        <v>0</v>
      </c>
      <c r="F85" s="111">
        <v>0</v>
      </c>
      <c r="G85" s="111">
        <v>0</v>
      </c>
      <c r="H85" s="307"/>
      <c r="I85" s="307"/>
      <c r="J85" s="211"/>
      <c r="K85" s="116"/>
      <c r="L85" s="86"/>
      <c r="M85" s="86"/>
    </row>
    <row r="86" spans="1:13" s="28" customFormat="1" ht="46.5" customHeight="1" x14ac:dyDescent="0.25">
      <c r="A86" s="302"/>
      <c r="B86" s="305"/>
      <c r="C86" s="230" t="s">
        <v>11</v>
      </c>
      <c r="D86" s="75">
        <v>0</v>
      </c>
      <c r="E86" s="111">
        <v>0</v>
      </c>
      <c r="F86" s="111">
        <v>0</v>
      </c>
      <c r="G86" s="111">
        <v>0</v>
      </c>
      <c r="H86" s="307"/>
      <c r="I86" s="307"/>
      <c r="J86" s="211"/>
      <c r="K86" s="116"/>
      <c r="L86" s="86"/>
      <c r="M86" s="86"/>
    </row>
    <row r="87" spans="1:13" s="28" customFormat="1" ht="31.5" x14ac:dyDescent="0.25">
      <c r="A87" s="249" t="s">
        <v>117</v>
      </c>
      <c r="B87" s="252" t="s">
        <v>177</v>
      </c>
      <c r="C87" s="235" t="s">
        <v>14</v>
      </c>
      <c r="D87" s="72">
        <f t="shared" ref="D87:D89" si="18">E87+F87+G87</f>
        <v>0</v>
      </c>
      <c r="E87" s="74">
        <v>0</v>
      </c>
      <c r="F87" s="111">
        <v>0</v>
      </c>
      <c r="G87" s="111">
        <v>0</v>
      </c>
      <c r="H87" s="307"/>
      <c r="I87" s="307"/>
      <c r="J87" s="211"/>
      <c r="K87" s="116"/>
      <c r="L87" s="86"/>
      <c r="M87" s="86"/>
    </row>
    <row r="88" spans="1:13" s="28" customFormat="1" ht="31.5" x14ac:dyDescent="0.25">
      <c r="A88" s="250"/>
      <c r="B88" s="253"/>
      <c r="C88" s="235" t="s">
        <v>110</v>
      </c>
      <c r="D88" s="72">
        <f t="shared" si="18"/>
        <v>0</v>
      </c>
      <c r="E88" s="74">
        <v>0</v>
      </c>
      <c r="F88" s="111">
        <v>0</v>
      </c>
      <c r="G88" s="111">
        <v>0</v>
      </c>
      <c r="H88" s="307"/>
      <c r="I88" s="307"/>
      <c r="J88" s="211" t="s">
        <v>180</v>
      </c>
      <c r="K88" s="116" t="s">
        <v>180</v>
      </c>
      <c r="L88" s="86"/>
      <c r="M88" s="86"/>
    </row>
    <row r="89" spans="1:13" s="28" customFormat="1" x14ac:dyDescent="0.25">
      <c r="A89" s="251"/>
      <c r="B89" s="254"/>
      <c r="C89" s="235" t="s">
        <v>11</v>
      </c>
      <c r="D89" s="72">
        <f t="shared" si="18"/>
        <v>0</v>
      </c>
      <c r="E89" s="74">
        <f>E88+E87</f>
        <v>0</v>
      </c>
      <c r="F89" s="111">
        <v>0</v>
      </c>
      <c r="G89" s="111">
        <v>0</v>
      </c>
      <c r="H89" s="308"/>
      <c r="I89" s="308"/>
      <c r="J89" s="211"/>
      <c r="K89" s="116"/>
      <c r="L89" s="86"/>
      <c r="M89" s="86"/>
    </row>
    <row r="90" spans="1:13" s="28" customFormat="1" ht="31.5" customHeight="1" x14ac:dyDescent="0.25">
      <c r="A90" s="315" t="s">
        <v>49</v>
      </c>
      <c r="B90" s="316" t="s">
        <v>100</v>
      </c>
      <c r="C90" s="230" t="s">
        <v>14</v>
      </c>
      <c r="D90" s="75">
        <f>E90+F90+G90</f>
        <v>157.89474000000001</v>
      </c>
      <c r="E90" s="75">
        <f>E93+E96</f>
        <v>157.89474000000001</v>
      </c>
      <c r="F90" s="75">
        <f t="shared" ref="F90:G90" si="19">F93+F96</f>
        <v>0</v>
      </c>
      <c r="G90" s="75">
        <f t="shared" si="19"/>
        <v>0</v>
      </c>
      <c r="H90" s="303" t="s">
        <v>16</v>
      </c>
      <c r="I90" s="303" t="s">
        <v>21</v>
      </c>
      <c r="J90" s="211"/>
      <c r="K90" s="116"/>
      <c r="L90" s="86"/>
      <c r="M90" s="86"/>
    </row>
    <row r="91" spans="1:13" s="28" customFormat="1" ht="31.5" x14ac:dyDescent="0.25">
      <c r="A91" s="315"/>
      <c r="B91" s="316"/>
      <c r="C91" s="230" t="s">
        <v>15</v>
      </c>
      <c r="D91" s="75">
        <f>D94+D97</f>
        <v>3000</v>
      </c>
      <c r="E91" s="75">
        <f>E94+E97</f>
        <v>3000</v>
      </c>
      <c r="F91" s="75">
        <v>0</v>
      </c>
      <c r="G91" s="75">
        <v>0</v>
      </c>
      <c r="H91" s="304"/>
      <c r="I91" s="304"/>
      <c r="J91" s="211"/>
      <c r="K91" s="116"/>
      <c r="L91" s="86"/>
      <c r="M91" s="86"/>
    </row>
    <row r="92" spans="1:13" s="28" customFormat="1" x14ac:dyDescent="0.25">
      <c r="A92" s="315"/>
      <c r="B92" s="316"/>
      <c r="C92" s="230" t="s">
        <v>11</v>
      </c>
      <c r="D92" s="75">
        <f>D95+D98</f>
        <v>3157.8947399999997</v>
      </c>
      <c r="E92" s="75">
        <f>E95+E98</f>
        <v>3157.8947399999997</v>
      </c>
      <c r="F92" s="75">
        <f t="shared" ref="F92" si="20">F90+F91</f>
        <v>0</v>
      </c>
      <c r="G92" s="75">
        <v>0</v>
      </c>
      <c r="H92" s="305"/>
      <c r="I92" s="305"/>
      <c r="J92" s="211"/>
      <c r="K92" s="116"/>
      <c r="L92" s="86"/>
      <c r="M92" s="86"/>
    </row>
    <row r="93" spans="1:13" s="26" customFormat="1" ht="31.5" x14ac:dyDescent="0.25">
      <c r="A93" s="249" t="s">
        <v>58</v>
      </c>
      <c r="B93" s="252" t="s">
        <v>162</v>
      </c>
      <c r="C93" s="235" t="s">
        <v>14</v>
      </c>
      <c r="D93" s="13">
        <f t="shared" ref="D93:D98" si="21">E93+F93+G93</f>
        <v>52.63158</v>
      </c>
      <c r="E93" s="77">
        <v>52.63158</v>
      </c>
      <c r="F93" s="77">
        <v>0</v>
      </c>
      <c r="G93" s="77">
        <v>0</v>
      </c>
      <c r="H93" s="252" t="s">
        <v>16</v>
      </c>
      <c r="I93" s="252" t="s">
        <v>21</v>
      </c>
      <c r="J93" s="211"/>
      <c r="K93" s="116"/>
      <c r="L93" s="84"/>
      <c r="M93" s="84"/>
    </row>
    <row r="94" spans="1:13" s="26" customFormat="1" ht="31.5" x14ac:dyDescent="0.25">
      <c r="A94" s="250"/>
      <c r="B94" s="253"/>
      <c r="C94" s="235" t="s">
        <v>15</v>
      </c>
      <c r="D94" s="75">
        <f t="shared" si="21"/>
        <v>1000</v>
      </c>
      <c r="E94" s="77">
        <v>1000</v>
      </c>
      <c r="F94" s="77">
        <v>0</v>
      </c>
      <c r="G94" s="77">
        <v>0</v>
      </c>
      <c r="H94" s="253"/>
      <c r="I94" s="253"/>
      <c r="J94" s="211" t="s">
        <v>159</v>
      </c>
      <c r="K94" s="116" t="s">
        <v>159</v>
      </c>
      <c r="L94" s="84"/>
      <c r="M94" s="84"/>
    </row>
    <row r="95" spans="1:13" x14ac:dyDescent="0.25">
      <c r="A95" s="251"/>
      <c r="B95" s="254"/>
      <c r="C95" s="235" t="s">
        <v>11</v>
      </c>
      <c r="D95" s="75">
        <f t="shared" si="21"/>
        <v>1052.63158</v>
      </c>
      <c r="E95" s="77">
        <v>1052.63158</v>
      </c>
      <c r="F95" s="77">
        <f t="shared" ref="F95:G95" si="22">F93+F94</f>
        <v>0</v>
      </c>
      <c r="G95" s="77">
        <f t="shared" si="22"/>
        <v>0</v>
      </c>
      <c r="H95" s="254"/>
      <c r="I95" s="254"/>
    </row>
    <row r="96" spans="1:13" ht="31.5" x14ac:dyDescent="0.25">
      <c r="A96" s="249" t="s">
        <v>126</v>
      </c>
      <c r="B96" s="252" t="s">
        <v>161</v>
      </c>
      <c r="C96" s="235" t="s">
        <v>14</v>
      </c>
      <c r="D96" s="13">
        <f t="shared" si="21"/>
        <v>105.26316</v>
      </c>
      <c r="E96" s="77">
        <v>105.26316</v>
      </c>
      <c r="F96" s="77">
        <v>0</v>
      </c>
      <c r="G96" s="77">
        <v>0</v>
      </c>
      <c r="H96" s="252" t="s">
        <v>16</v>
      </c>
      <c r="I96" s="252" t="s">
        <v>21</v>
      </c>
    </row>
    <row r="97" spans="1:53" s="3" customFormat="1" ht="31.5" x14ac:dyDescent="0.25">
      <c r="A97" s="250"/>
      <c r="B97" s="253"/>
      <c r="C97" s="235" t="s">
        <v>15</v>
      </c>
      <c r="D97" s="75">
        <f t="shared" si="21"/>
        <v>2000</v>
      </c>
      <c r="E97" s="77">
        <v>2000</v>
      </c>
      <c r="F97" s="77">
        <v>0</v>
      </c>
      <c r="G97" s="77">
        <v>0</v>
      </c>
      <c r="H97" s="253"/>
      <c r="I97" s="253"/>
      <c r="J97" s="211" t="s">
        <v>160</v>
      </c>
      <c r="K97" s="116" t="s">
        <v>160</v>
      </c>
      <c r="L97" s="86"/>
      <c r="M97" s="86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</row>
    <row r="98" spans="1:53" x14ac:dyDescent="0.25">
      <c r="A98" s="251"/>
      <c r="B98" s="254"/>
      <c r="C98" s="235" t="s">
        <v>11</v>
      </c>
      <c r="D98" s="75">
        <f t="shared" si="21"/>
        <v>2105.26316</v>
      </c>
      <c r="E98" s="77">
        <v>2105.26316</v>
      </c>
      <c r="F98" s="77">
        <f t="shared" ref="F98:G98" si="23">F97+F96</f>
        <v>0</v>
      </c>
      <c r="G98" s="77">
        <f t="shared" si="23"/>
        <v>0</v>
      </c>
      <c r="H98" s="254"/>
      <c r="I98" s="254"/>
    </row>
    <row r="99" spans="1:53" ht="50.25" customHeight="1" x14ac:dyDescent="0.25">
      <c r="A99" s="221" t="s">
        <v>50</v>
      </c>
      <c r="B99" s="222" t="s">
        <v>6</v>
      </c>
      <c r="C99" s="222" t="s">
        <v>14</v>
      </c>
      <c r="D99" s="13">
        <f>E99+F99+G99</f>
        <v>0</v>
      </c>
      <c r="E99" s="13">
        <f>E100</f>
        <v>0</v>
      </c>
      <c r="F99" s="13">
        <f>F100</f>
        <v>0</v>
      </c>
      <c r="G99" s="13">
        <f t="shared" ref="G99" si="24">G100</f>
        <v>0</v>
      </c>
      <c r="H99" s="222" t="s">
        <v>16</v>
      </c>
      <c r="I99" s="222" t="s">
        <v>21</v>
      </c>
    </row>
    <row r="100" spans="1:53" ht="47.25" x14ac:dyDescent="0.25">
      <c r="A100" s="234" t="s">
        <v>65</v>
      </c>
      <c r="B100" s="235" t="s">
        <v>7</v>
      </c>
      <c r="C100" s="235" t="s">
        <v>14</v>
      </c>
      <c r="D100" s="72">
        <f>E100+F100+G100</f>
        <v>0</v>
      </c>
      <c r="E100" s="72">
        <v>0</v>
      </c>
      <c r="F100" s="72">
        <v>0</v>
      </c>
      <c r="G100" s="72">
        <v>0</v>
      </c>
      <c r="H100" s="235" t="s">
        <v>16</v>
      </c>
      <c r="I100" s="235" t="s">
        <v>21</v>
      </c>
    </row>
    <row r="101" spans="1:53" s="3" customFormat="1" ht="31.5" x14ac:dyDescent="0.25">
      <c r="A101" s="314" t="s">
        <v>51</v>
      </c>
      <c r="B101" s="243" t="s">
        <v>145</v>
      </c>
      <c r="C101" s="222" t="s">
        <v>14</v>
      </c>
      <c r="D101" s="13">
        <f>E101+F101+G101</f>
        <v>1165.325</v>
      </c>
      <c r="E101" s="13">
        <v>1165.325</v>
      </c>
      <c r="F101" s="13">
        <v>0</v>
      </c>
      <c r="G101" s="13">
        <v>0</v>
      </c>
      <c r="H101" s="243" t="s">
        <v>17</v>
      </c>
      <c r="I101" s="243" t="s">
        <v>22</v>
      </c>
      <c r="J101" s="217"/>
      <c r="K101" s="119"/>
      <c r="L101" s="86"/>
      <c r="M101" s="86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</row>
    <row r="102" spans="1:53" s="3" customFormat="1" ht="42.75" customHeight="1" x14ac:dyDescent="0.25">
      <c r="A102" s="314"/>
      <c r="B102" s="243"/>
      <c r="C102" s="222" t="s">
        <v>15</v>
      </c>
      <c r="D102" s="13">
        <f t="shared" ref="D102:D107" si="25">E102+F102+G102</f>
        <v>2016</v>
      </c>
      <c r="E102" s="13">
        <v>2016</v>
      </c>
      <c r="F102" s="13">
        <v>0</v>
      </c>
      <c r="G102" s="13">
        <v>0</v>
      </c>
      <c r="H102" s="243"/>
      <c r="I102" s="243"/>
      <c r="J102" s="217"/>
      <c r="K102" s="119"/>
      <c r="L102" s="86"/>
      <c r="M102" s="86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</row>
    <row r="103" spans="1:53" s="3" customFormat="1" x14ac:dyDescent="0.25">
      <c r="A103" s="314"/>
      <c r="B103" s="243"/>
      <c r="C103" s="222" t="s">
        <v>11</v>
      </c>
      <c r="D103" s="13">
        <f>D101+D102</f>
        <v>3181.3249999999998</v>
      </c>
      <c r="E103" s="13">
        <f>E102+E101</f>
        <v>3181.3249999999998</v>
      </c>
      <c r="F103" s="13">
        <f>F101+F102</f>
        <v>0</v>
      </c>
      <c r="G103" s="13">
        <f>G101+G102</f>
        <v>0</v>
      </c>
      <c r="H103" s="243"/>
      <c r="I103" s="243"/>
      <c r="J103" s="217"/>
      <c r="K103" s="119"/>
      <c r="L103" s="86"/>
      <c r="M103" s="86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</row>
    <row r="104" spans="1:53" s="3" customFormat="1" ht="31.5" x14ac:dyDescent="0.25">
      <c r="A104" s="245" t="s">
        <v>146</v>
      </c>
      <c r="B104" s="252" t="s">
        <v>147</v>
      </c>
      <c r="C104" s="235" t="s">
        <v>14</v>
      </c>
      <c r="D104" s="72">
        <v>1165.325</v>
      </c>
      <c r="E104" s="72">
        <v>1165.325</v>
      </c>
      <c r="F104" s="72">
        <v>0</v>
      </c>
      <c r="G104" s="72">
        <v>0</v>
      </c>
      <c r="H104" s="252" t="s">
        <v>17</v>
      </c>
      <c r="I104" s="326" t="s">
        <v>22</v>
      </c>
      <c r="J104" s="218"/>
      <c r="K104" s="120"/>
      <c r="L104" s="86"/>
      <c r="M104" s="86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</row>
    <row r="105" spans="1:53" s="3" customFormat="1" ht="31.5" x14ac:dyDescent="0.25">
      <c r="A105" s="246"/>
      <c r="B105" s="253"/>
      <c r="C105" s="235" t="s">
        <v>15</v>
      </c>
      <c r="D105" s="72">
        <v>2016</v>
      </c>
      <c r="E105" s="72">
        <v>2016</v>
      </c>
      <c r="F105" s="72">
        <v>0</v>
      </c>
      <c r="G105" s="72">
        <v>0</v>
      </c>
      <c r="H105" s="253"/>
      <c r="I105" s="327"/>
      <c r="J105" s="218"/>
      <c r="K105" s="120"/>
      <c r="L105" s="86"/>
      <c r="M105" s="86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</row>
    <row r="106" spans="1:53" s="3" customFormat="1" x14ac:dyDescent="0.25">
      <c r="A106" s="247"/>
      <c r="B106" s="254"/>
      <c r="C106" s="235" t="s">
        <v>11</v>
      </c>
      <c r="D106" s="72">
        <v>3181.3249999999998</v>
      </c>
      <c r="E106" s="72">
        <v>3181.3249999999998</v>
      </c>
      <c r="F106" s="72">
        <v>0</v>
      </c>
      <c r="G106" s="72">
        <v>0</v>
      </c>
      <c r="H106" s="254"/>
      <c r="I106" s="328"/>
      <c r="J106" s="218"/>
      <c r="K106" s="120"/>
      <c r="L106" s="86"/>
      <c r="M106" s="86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</row>
    <row r="107" spans="1:53" s="3" customFormat="1" ht="110.25" x14ac:dyDescent="0.25">
      <c r="A107" s="221" t="s">
        <v>87</v>
      </c>
      <c r="B107" s="222" t="s">
        <v>74</v>
      </c>
      <c r="C107" s="222" t="s">
        <v>14</v>
      </c>
      <c r="D107" s="13">
        <f t="shared" si="25"/>
        <v>202179</v>
      </c>
      <c r="E107" s="13">
        <f>61600+531.5</f>
        <v>62131.5</v>
      </c>
      <c r="F107" s="13">
        <f>66681.7+1000</f>
        <v>67681.7</v>
      </c>
      <c r="G107" s="13">
        <f>71365.8+1000</f>
        <v>72365.8</v>
      </c>
      <c r="H107" s="222" t="s">
        <v>103</v>
      </c>
      <c r="I107" s="222" t="s">
        <v>22</v>
      </c>
      <c r="J107" s="211"/>
      <c r="K107" s="116"/>
      <c r="L107" s="86"/>
      <c r="M107" s="86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</row>
    <row r="108" spans="1:53" s="3" customFormat="1" ht="31.5" x14ac:dyDescent="0.25">
      <c r="A108" s="329" t="s">
        <v>66</v>
      </c>
      <c r="B108" s="330"/>
      <c r="C108" s="18" t="s">
        <v>14</v>
      </c>
      <c r="D108" s="67">
        <f>E108+F108+G108</f>
        <v>236351.61973999999</v>
      </c>
      <c r="E108" s="67">
        <f>E66+E72+E84+E90+E99+E101+E107</f>
        <v>75954.71974</v>
      </c>
      <c r="F108" s="67">
        <f t="shared" ref="F108" si="26">F66+F72+F84+F90+F99+F101+F107</f>
        <v>77306.399999999994</v>
      </c>
      <c r="G108" s="67">
        <f>G66+G72+G84+G90+G99+G101+G107</f>
        <v>83090.5</v>
      </c>
      <c r="H108" s="323"/>
      <c r="I108" s="323"/>
      <c r="J108" s="211"/>
      <c r="K108" s="116"/>
      <c r="L108" s="86"/>
      <c r="M108" s="86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</row>
    <row r="109" spans="1:53" s="3" customFormat="1" ht="31.5" x14ac:dyDescent="0.25">
      <c r="A109" s="331"/>
      <c r="B109" s="332"/>
      <c r="C109" s="18" t="s">
        <v>110</v>
      </c>
      <c r="D109" s="67">
        <f t="shared" ref="D109:D111" si="27">E109+F109+G109</f>
        <v>0</v>
      </c>
      <c r="E109" s="67">
        <f>E85</f>
        <v>0</v>
      </c>
      <c r="F109" s="67">
        <f t="shared" ref="F109:G109" si="28">F85</f>
        <v>0</v>
      </c>
      <c r="G109" s="67">
        <f t="shared" si="28"/>
        <v>0</v>
      </c>
      <c r="H109" s="324"/>
      <c r="I109" s="324"/>
      <c r="J109" s="211"/>
      <c r="K109" s="116"/>
      <c r="L109" s="86"/>
      <c r="M109" s="86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</row>
    <row r="110" spans="1:53" s="3" customFormat="1" ht="31.5" x14ac:dyDescent="0.25">
      <c r="A110" s="331"/>
      <c r="B110" s="332"/>
      <c r="C110" s="18" t="s">
        <v>15</v>
      </c>
      <c r="D110" s="67">
        <f t="shared" si="27"/>
        <v>5016</v>
      </c>
      <c r="E110" s="67">
        <f>E91+E102</f>
        <v>5016</v>
      </c>
      <c r="F110" s="67">
        <f t="shared" ref="F110:G110" si="29">F91+F102</f>
        <v>0</v>
      </c>
      <c r="G110" s="67">
        <f t="shared" si="29"/>
        <v>0</v>
      </c>
      <c r="H110" s="324"/>
      <c r="I110" s="324"/>
      <c r="J110" s="211"/>
      <c r="K110" s="116"/>
      <c r="L110" s="86"/>
      <c r="M110" s="86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</row>
    <row r="111" spans="1:53" s="3" customFormat="1" ht="29.25" customHeight="1" x14ac:dyDescent="0.25">
      <c r="A111" s="333"/>
      <c r="B111" s="334"/>
      <c r="C111" s="18" t="s">
        <v>11</v>
      </c>
      <c r="D111" s="67">
        <f t="shared" si="27"/>
        <v>241367.61973999999</v>
      </c>
      <c r="E111" s="67">
        <f>E108+E109+E110</f>
        <v>80970.71974</v>
      </c>
      <c r="F111" s="67">
        <f t="shared" ref="F111:G111" si="30">F108+F109+F110</f>
        <v>77306.399999999994</v>
      </c>
      <c r="G111" s="67">
        <f t="shared" si="30"/>
        <v>83090.5</v>
      </c>
      <c r="H111" s="325"/>
      <c r="I111" s="325"/>
      <c r="J111" s="211"/>
      <c r="K111" s="116"/>
      <c r="L111" s="86"/>
      <c r="M111" s="86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</row>
    <row r="112" spans="1:53" s="4" customFormat="1" ht="29.25" customHeight="1" x14ac:dyDescent="0.25">
      <c r="A112" s="317" t="s">
        <v>47</v>
      </c>
      <c r="B112" s="318"/>
      <c r="C112" s="318"/>
      <c r="D112" s="318"/>
      <c r="E112" s="318"/>
      <c r="F112" s="318"/>
      <c r="G112" s="318"/>
      <c r="H112" s="318"/>
      <c r="I112" s="319"/>
      <c r="J112" s="216"/>
      <c r="K112" s="118"/>
      <c r="L112" s="90"/>
      <c r="M112" s="9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</row>
    <row r="113" spans="1:53" s="17" customFormat="1" ht="94.5" x14ac:dyDescent="0.25">
      <c r="A113" s="221" t="s">
        <v>40</v>
      </c>
      <c r="B113" s="222" t="s">
        <v>24</v>
      </c>
      <c r="C113" s="222" t="s">
        <v>14</v>
      </c>
      <c r="D113" s="13">
        <f t="shared" ref="D113:D119" si="31">E113+F113+G113</f>
        <v>10389.678</v>
      </c>
      <c r="E113" s="13">
        <f>E114+E115+E116+E118+E117+E119</f>
        <v>5434.6779999999999</v>
      </c>
      <c r="F113" s="13">
        <f>F114+F115+F116+F118</f>
        <v>0</v>
      </c>
      <c r="G113" s="13">
        <f>G114+G115+G116+G118+G119+G117</f>
        <v>4955</v>
      </c>
      <c r="H113" s="222" t="s">
        <v>16</v>
      </c>
      <c r="I113" s="222" t="s">
        <v>27</v>
      </c>
      <c r="J113" s="216"/>
      <c r="K113" s="118"/>
      <c r="L113" s="91"/>
      <c r="M113" s="91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</row>
    <row r="114" spans="1:53" s="4" customFormat="1" ht="94.5" x14ac:dyDescent="0.25">
      <c r="A114" s="236" t="s">
        <v>43</v>
      </c>
      <c r="B114" s="235" t="s">
        <v>38</v>
      </c>
      <c r="C114" s="235" t="s">
        <v>14</v>
      </c>
      <c r="D114" s="72">
        <f t="shared" si="31"/>
        <v>1782.4780000000001</v>
      </c>
      <c r="E114" s="72">
        <f>67.144+810.334</f>
        <v>877.47799999999995</v>
      </c>
      <c r="F114" s="72">
        <v>0</v>
      </c>
      <c r="G114" s="72">
        <v>905</v>
      </c>
      <c r="H114" s="235" t="s">
        <v>16</v>
      </c>
      <c r="I114" s="235" t="s">
        <v>28</v>
      </c>
      <c r="J114" s="216" t="s">
        <v>174</v>
      </c>
      <c r="K114" s="118" t="s">
        <v>174</v>
      </c>
      <c r="L114" s="92"/>
      <c r="M114" s="9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</row>
    <row r="115" spans="1:53" s="4" customFormat="1" ht="45.75" customHeight="1" x14ac:dyDescent="0.25">
      <c r="A115" s="234" t="s">
        <v>44</v>
      </c>
      <c r="B115" s="235" t="s">
        <v>81</v>
      </c>
      <c r="C115" s="235" t="s">
        <v>14</v>
      </c>
      <c r="D115" s="72">
        <f t="shared" si="31"/>
        <v>700</v>
      </c>
      <c r="E115" s="72">
        <v>200</v>
      </c>
      <c r="F115" s="72">
        <v>0</v>
      </c>
      <c r="G115" s="72">
        <v>500</v>
      </c>
      <c r="H115" s="235" t="s">
        <v>16</v>
      </c>
      <c r="I115" s="235" t="s">
        <v>28</v>
      </c>
      <c r="J115" s="216"/>
      <c r="K115" s="118"/>
      <c r="L115" s="90"/>
      <c r="M115" s="9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1:53" s="4" customFormat="1" ht="47.25" x14ac:dyDescent="0.25">
      <c r="A116" s="234" t="s">
        <v>45</v>
      </c>
      <c r="B116" s="235" t="s">
        <v>23</v>
      </c>
      <c r="C116" s="235" t="s">
        <v>14</v>
      </c>
      <c r="D116" s="72">
        <f t="shared" si="31"/>
        <v>700</v>
      </c>
      <c r="E116" s="72">
        <v>150</v>
      </c>
      <c r="F116" s="72">
        <v>0</v>
      </c>
      <c r="G116" s="72">
        <v>550</v>
      </c>
      <c r="H116" s="235" t="s">
        <v>16</v>
      </c>
      <c r="I116" s="235" t="s">
        <v>28</v>
      </c>
      <c r="J116" s="216" t="s">
        <v>178</v>
      </c>
      <c r="K116" s="118" t="s">
        <v>178</v>
      </c>
      <c r="L116" s="90"/>
      <c r="M116" s="9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1:53" s="51" customFormat="1" ht="47.25" x14ac:dyDescent="0.25">
      <c r="A117" s="234" t="s">
        <v>91</v>
      </c>
      <c r="B117" s="235" t="s">
        <v>148</v>
      </c>
      <c r="C117" s="235" t="s">
        <v>14</v>
      </c>
      <c r="D117" s="72">
        <f t="shared" si="31"/>
        <v>4707.2</v>
      </c>
      <c r="E117" s="72">
        <v>1707.2</v>
      </c>
      <c r="F117" s="72">
        <v>0</v>
      </c>
      <c r="G117" s="72">
        <v>3000</v>
      </c>
      <c r="H117" s="235" t="s">
        <v>16</v>
      </c>
      <c r="I117" s="235" t="s">
        <v>28</v>
      </c>
      <c r="J117" s="219" t="s">
        <v>176</v>
      </c>
      <c r="K117" s="121" t="s">
        <v>176</v>
      </c>
    </row>
    <row r="118" spans="1:53" s="51" customFormat="1" ht="47.25" x14ac:dyDescent="0.25">
      <c r="A118" s="234" t="s">
        <v>97</v>
      </c>
      <c r="B118" s="235" t="s">
        <v>138</v>
      </c>
      <c r="C118" s="235" t="s">
        <v>14</v>
      </c>
      <c r="D118" s="72">
        <f t="shared" si="31"/>
        <v>1000</v>
      </c>
      <c r="E118" s="72">
        <v>1000</v>
      </c>
      <c r="F118" s="72">
        <v>0</v>
      </c>
      <c r="G118" s="72">
        <v>0</v>
      </c>
      <c r="H118" s="235" t="s">
        <v>16</v>
      </c>
      <c r="I118" s="235" t="s">
        <v>20</v>
      </c>
      <c r="J118" s="216"/>
      <c r="K118" s="118"/>
      <c r="L118" s="90"/>
      <c r="M118" s="90"/>
    </row>
    <row r="119" spans="1:53" s="51" customFormat="1" ht="100.5" customHeight="1" x14ac:dyDescent="0.25">
      <c r="A119" s="236" t="s">
        <v>133</v>
      </c>
      <c r="B119" s="235" t="s">
        <v>134</v>
      </c>
      <c r="C119" s="235" t="s">
        <v>14</v>
      </c>
      <c r="D119" s="72">
        <f t="shared" si="31"/>
        <v>1500</v>
      </c>
      <c r="E119" s="72">
        <v>1500</v>
      </c>
      <c r="F119" s="72">
        <v>0</v>
      </c>
      <c r="G119" s="72">
        <v>0</v>
      </c>
      <c r="H119" s="44" t="s">
        <v>132</v>
      </c>
      <c r="I119" s="44" t="s">
        <v>20</v>
      </c>
      <c r="J119" s="216"/>
      <c r="K119" s="118"/>
      <c r="L119" s="90"/>
      <c r="M119" s="90"/>
    </row>
    <row r="120" spans="1:53" s="51" customFormat="1" ht="0.75" hidden="1" customHeight="1" x14ac:dyDescent="0.25">
      <c r="A120" s="259" t="s">
        <v>41</v>
      </c>
      <c r="B120" s="262" t="s">
        <v>127</v>
      </c>
      <c r="C120" s="222" t="s">
        <v>11</v>
      </c>
      <c r="D120" s="13">
        <f>E120+F120+G120</f>
        <v>0</v>
      </c>
      <c r="E120" s="13">
        <v>0</v>
      </c>
      <c r="F120" s="13">
        <v>0</v>
      </c>
      <c r="G120" s="13">
        <v>0</v>
      </c>
      <c r="H120" s="320" t="s">
        <v>16</v>
      </c>
      <c r="I120" s="320" t="s">
        <v>183</v>
      </c>
      <c r="J120" s="216"/>
      <c r="K120" s="118"/>
      <c r="L120" s="90"/>
      <c r="M120" s="90"/>
    </row>
    <row r="121" spans="1:53" s="51" customFormat="1" ht="31.5" hidden="1" x14ac:dyDescent="0.25">
      <c r="A121" s="260"/>
      <c r="B121" s="263"/>
      <c r="C121" s="222" t="s">
        <v>15</v>
      </c>
      <c r="D121" s="13">
        <f t="shared" ref="D121:D122" si="32">E121+F121+G121</f>
        <v>0</v>
      </c>
      <c r="E121" s="13">
        <v>0</v>
      </c>
      <c r="F121" s="13">
        <v>0</v>
      </c>
      <c r="G121" s="13">
        <v>0</v>
      </c>
      <c r="H121" s="321"/>
      <c r="I121" s="321"/>
      <c r="J121" s="216"/>
      <c r="K121" s="118"/>
      <c r="L121" s="90"/>
      <c r="M121" s="90"/>
    </row>
    <row r="122" spans="1:53" s="52" customFormat="1" ht="0.75" hidden="1" customHeight="1" x14ac:dyDescent="0.25">
      <c r="A122" s="261"/>
      <c r="B122" s="241"/>
      <c r="C122" s="222" t="s">
        <v>14</v>
      </c>
      <c r="D122" s="13">
        <f t="shared" si="32"/>
        <v>0</v>
      </c>
      <c r="E122" s="13">
        <v>0</v>
      </c>
      <c r="F122" s="13">
        <v>0</v>
      </c>
      <c r="G122" s="13">
        <v>0</v>
      </c>
      <c r="H122" s="322"/>
      <c r="I122" s="322"/>
      <c r="J122" s="216"/>
      <c r="K122" s="118"/>
      <c r="L122" s="93"/>
      <c r="M122" s="93"/>
      <c r="N122" s="82"/>
    </row>
    <row r="123" spans="1:53" s="52" customFormat="1" ht="94.5" x14ac:dyDescent="0.25">
      <c r="A123" s="221" t="s">
        <v>41</v>
      </c>
      <c r="B123" s="222" t="s">
        <v>101</v>
      </c>
      <c r="C123" s="222" t="s">
        <v>14</v>
      </c>
      <c r="D123" s="13">
        <f>E123+F123+G123</f>
        <v>0</v>
      </c>
      <c r="E123" s="13">
        <v>0</v>
      </c>
      <c r="F123" s="13">
        <v>0</v>
      </c>
      <c r="G123" s="13">
        <v>0</v>
      </c>
      <c r="H123" s="222" t="s">
        <v>16</v>
      </c>
      <c r="I123" s="222" t="s">
        <v>27</v>
      </c>
      <c r="J123" s="216" t="s">
        <v>175</v>
      </c>
      <c r="K123" s="118" t="s">
        <v>175</v>
      </c>
      <c r="L123" s="91"/>
      <c r="M123" s="91"/>
    </row>
    <row r="124" spans="1:53" s="4" customFormat="1" ht="110.25" x14ac:dyDescent="0.25">
      <c r="A124" s="221" t="s">
        <v>42</v>
      </c>
      <c r="B124" s="222" t="s">
        <v>74</v>
      </c>
      <c r="C124" s="222" t="s">
        <v>14</v>
      </c>
      <c r="D124" s="13">
        <f>E124+F124+G124</f>
        <v>90650</v>
      </c>
      <c r="E124" s="13">
        <v>27830</v>
      </c>
      <c r="F124" s="13">
        <v>30120</v>
      </c>
      <c r="G124" s="13">
        <v>32700</v>
      </c>
      <c r="H124" s="222" t="s">
        <v>103</v>
      </c>
      <c r="I124" s="222" t="s">
        <v>22</v>
      </c>
      <c r="J124" s="216"/>
      <c r="K124" s="118"/>
      <c r="L124" s="90"/>
      <c r="M124" s="9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1:53" s="4" customFormat="1" ht="31.5" x14ac:dyDescent="0.25">
      <c r="A125" s="286" t="s">
        <v>67</v>
      </c>
      <c r="B125" s="287"/>
      <c r="C125" s="18" t="s">
        <v>14</v>
      </c>
      <c r="D125" s="67">
        <f>E125+F125+G125</f>
        <v>101039.678</v>
      </c>
      <c r="E125" s="67">
        <f>E113+E122+E123+E124</f>
        <v>33264.678</v>
      </c>
      <c r="F125" s="67">
        <f>F113+F122+F123+F124</f>
        <v>30120</v>
      </c>
      <c r="G125" s="67">
        <f>G113+G122+G123+G124</f>
        <v>37655</v>
      </c>
      <c r="H125" s="323" t="s">
        <v>16</v>
      </c>
      <c r="I125" s="323" t="s">
        <v>27</v>
      </c>
      <c r="J125" s="216"/>
      <c r="K125" s="118"/>
      <c r="L125" s="90"/>
      <c r="M125" s="9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1:53" s="4" customFormat="1" ht="31.5" x14ac:dyDescent="0.25">
      <c r="A126" s="288"/>
      <c r="B126" s="289"/>
      <c r="C126" s="18" t="s">
        <v>15</v>
      </c>
      <c r="D126" s="67">
        <f t="shared" ref="D126:D127" si="33">E126+F126+G126</f>
        <v>0</v>
      </c>
      <c r="E126" s="67">
        <f t="shared" ref="E126:F126" si="34">E121</f>
        <v>0</v>
      </c>
      <c r="F126" s="67">
        <f t="shared" si="34"/>
        <v>0</v>
      </c>
      <c r="G126" s="67">
        <f>G121</f>
        <v>0</v>
      </c>
      <c r="H126" s="324"/>
      <c r="I126" s="324"/>
      <c r="J126" s="216"/>
      <c r="K126" s="118"/>
      <c r="L126" s="90"/>
      <c r="M126" s="9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1:53" s="4" customFormat="1" x14ac:dyDescent="0.25">
      <c r="A127" s="290"/>
      <c r="B127" s="291"/>
      <c r="C127" s="206" t="s">
        <v>182</v>
      </c>
      <c r="D127" s="67">
        <f t="shared" si="33"/>
        <v>101039.678</v>
      </c>
      <c r="E127" s="207">
        <f t="shared" ref="E127:F127" si="35">E125+E126</f>
        <v>33264.678</v>
      </c>
      <c r="F127" s="207">
        <f t="shared" si="35"/>
        <v>30120</v>
      </c>
      <c r="G127" s="207">
        <f>G125+G126</f>
        <v>37655</v>
      </c>
      <c r="H127" s="325"/>
      <c r="I127" s="325"/>
      <c r="J127" s="216"/>
      <c r="K127" s="118"/>
      <c r="L127" s="90"/>
      <c r="M127" s="9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1:53" s="4" customFormat="1" ht="25.5" customHeight="1" x14ac:dyDescent="0.25">
      <c r="A128" s="340" t="s">
        <v>48</v>
      </c>
      <c r="B128" s="341"/>
      <c r="C128" s="341"/>
      <c r="D128" s="341"/>
      <c r="E128" s="341"/>
      <c r="F128" s="341"/>
      <c r="G128" s="341"/>
      <c r="H128" s="341"/>
      <c r="I128" s="342"/>
      <c r="J128" s="216"/>
      <c r="K128" s="118"/>
      <c r="L128" s="90"/>
      <c r="M128" s="9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s="4" customFormat="1" ht="47.25" x14ac:dyDescent="0.25">
      <c r="A129" s="221">
        <v>1</v>
      </c>
      <c r="B129" s="222" t="s">
        <v>25</v>
      </c>
      <c r="C129" s="222" t="s">
        <v>14</v>
      </c>
      <c r="D129" s="13">
        <f>E129+F129+G129</f>
        <v>0</v>
      </c>
      <c r="E129" s="13">
        <f>E130</f>
        <v>0</v>
      </c>
      <c r="F129" s="13">
        <f t="shared" ref="F129:G129" si="36">F130</f>
        <v>0</v>
      </c>
      <c r="G129" s="13">
        <f t="shared" si="36"/>
        <v>0</v>
      </c>
      <c r="H129" s="222" t="s">
        <v>16</v>
      </c>
      <c r="I129" s="222" t="s">
        <v>20</v>
      </c>
      <c r="J129" s="343"/>
      <c r="K129" s="344"/>
      <c r="L129" s="344"/>
      <c r="M129" s="344"/>
      <c r="N129" s="344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s="4" customFormat="1" ht="46.5" customHeight="1" x14ac:dyDescent="0.25">
      <c r="A130" s="234" t="s">
        <v>43</v>
      </c>
      <c r="B130" s="235" t="s">
        <v>149</v>
      </c>
      <c r="C130" s="235" t="s">
        <v>14</v>
      </c>
      <c r="D130" s="72">
        <f>E130+F130+G130</f>
        <v>0</v>
      </c>
      <c r="E130" s="72">
        <v>0</v>
      </c>
      <c r="F130" s="72">
        <v>0</v>
      </c>
      <c r="G130" s="72">
        <v>0</v>
      </c>
      <c r="H130" s="235" t="s">
        <v>132</v>
      </c>
      <c r="I130" s="235" t="s">
        <v>20</v>
      </c>
      <c r="J130" s="216" t="s">
        <v>164</v>
      </c>
      <c r="K130" s="118" t="s">
        <v>164</v>
      </c>
      <c r="L130" s="228"/>
      <c r="M130" s="228"/>
      <c r="N130" s="228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</row>
    <row r="131" spans="1:53" s="4" customFormat="1" ht="23.25" customHeight="1" x14ac:dyDescent="0.25">
      <c r="A131" s="340" t="s">
        <v>59</v>
      </c>
      <c r="B131" s="341"/>
      <c r="C131" s="341"/>
      <c r="D131" s="341"/>
      <c r="E131" s="341"/>
      <c r="F131" s="341"/>
      <c r="G131" s="341"/>
      <c r="H131" s="341"/>
      <c r="I131" s="342"/>
      <c r="J131" s="216"/>
      <c r="K131" s="118"/>
      <c r="L131" s="90"/>
      <c r="M131" s="9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</row>
    <row r="132" spans="1:53" s="17" customFormat="1" ht="47.25" x14ac:dyDescent="0.25">
      <c r="A132" s="221" t="s">
        <v>40</v>
      </c>
      <c r="B132" s="222" t="s">
        <v>29</v>
      </c>
      <c r="C132" s="222" t="s">
        <v>14</v>
      </c>
      <c r="D132" s="75">
        <f>SUM(D133:D139)</f>
        <v>2550</v>
      </c>
      <c r="E132" s="75">
        <f>SUM(E133:E139)</f>
        <v>800</v>
      </c>
      <c r="F132" s="75">
        <f t="shared" ref="F132:G132" si="37">SUM(F133:F139)</f>
        <v>850</v>
      </c>
      <c r="G132" s="75">
        <f t="shared" si="37"/>
        <v>900</v>
      </c>
      <c r="H132" s="222" t="s">
        <v>16</v>
      </c>
      <c r="I132" s="222" t="s">
        <v>32</v>
      </c>
      <c r="J132" s="216"/>
      <c r="K132" s="118"/>
      <c r="L132" s="91"/>
      <c r="M132" s="91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</row>
    <row r="133" spans="1:53" s="17" customFormat="1" ht="47.25" x14ac:dyDescent="0.25">
      <c r="A133" s="234" t="s">
        <v>43</v>
      </c>
      <c r="B133" s="235" t="s">
        <v>80</v>
      </c>
      <c r="C133" s="235" t="s">
        <v>14</v>
      </c>
      <c r="D133" s="72">
        <f>E133+F133+G133</f>
        <v>0</v>
      </c>
      <c r="E133" s="72">
        <f>100-100</f>
        <v>0</v>
      </c>
      <c r="F133" s="76">
        <v>0</v>
      </c>
      <c r="G133" s="76">
        <v>0</v>
      </c>
      <c r="H133" s="235" t="s">
        <v>16</v>
      </c>
      <c r="I133" s="235" t="s">
        <v>32</v>
      </c>
      <c r="J133" s="216"/>
      <c r="K133" s="118"/>
      <c r="L133" s="91"/>
      <c r="M133" s="91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</row>
    <row r="134" spans="1:53" s="17" customFormat="1" ht="45" customHeight="1" x14ac:dyDescent="0.25">
      <c r="A134" s="234" t="s">
        <v>44</v>
      </c>
      <c r="B134" s="235" t="s">
        <v>82</v>
      </c>
      <c r="C134" s="235" t="s">
        <v>14</v>
      </c>
      <c r="D134" s="72">
        <f>E134+F134+G134</f>
        <v>100</v>
      </c>
      <c r="E134" s="72">
        <v>100</v>
      </c>
      <c r="F134" s="76">
        <v>0</v>
      </c>
      <c r="G134" s="76">
        <v>0</v>
      </c>
      <c r="H134" s="235" t="s">
        <v>16</v>
      </c>
      <c r="I134" s="235" t="s">
        <v>32</v>
      </c>
      <c r="J134" s="216"/>
      <c r="K134" s="118"/>
      <c r="L134" s="91"/>
      <c r="M134" s="91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</row>
    <row r="135" spans="1:53" s="17" customFormat="1" ht="47.25" x14ac:dyDescent="0.25">
      <c r="A135" s="234" t="s">
        <v>45</v>
      </c>
      <c r="B135" s="235" t="s">
        <v>88</v>
      </c>
      <c r="C135" s="235" t="s">
        <v>14</v>
      </c>
      <c r="D135" s="72">
        <f>E135+F135+G135</f>
        <v>0</v>
      </c>
      <c r="E135" s="72">
        <f>100-100</f>
        <v>0</v>
      </c>
      <c r="F135" s="76">
        <v>0</v>
      </c>
      <c r="G135" s="76">
        <v>0</v>
      </c>
      <c r="H135" s="235" t="s">
        <v>16</v>
      </c>
      <c r="I135" s="235" t="s">
        <v>32</v>
      </c>
      <c r="J135" s="216"/>
      <c r="K135" s="118"/>
      <c r="L135" s="91"/>
      <c r="M135" s="91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</row>
    <row r="136" spans="1:53" s="17" customFormat="1" ht="47.25" x14ac:dyDescent="0.25">
      <c r="A136" s="234" t="s">
        <v>91</v>
      </c>
      <c r="B136" s="235" t="s">
        <v>99</v>
      </c>
      <c r="C136" s="235" t="s">
        <v>14</v>
      </c>
      <c r="D136" s="72">
        <f>E136+F136+G136</f>
        <v>100</v>
      </c>
      <c r="E136" s="72">
        <v>100</v>
      </c>
      <c r="F136" s="76">
        <v>0</v>
      </c>
      <c r="G136" s="76">
        <v>0</v>
      </c>
      <c r="H136" s="235" t="s">
        <v>16</v>
      </c>
      <c r="I136" s="235" t="s">
        <v>32</v>
      </c>
      <c r="J136" s="216"/>
      <c r="K136" s="118"/>
      <c r="L136" s="91"/>
      <c r="M136" s="91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</row>
    <row r="137" spans="1:53" s="17" customFormat="1" ht="47.25" x14ac:dyDescent="0.25">
      <c r="A137" s="234" t="s">
        <v>97</v>
      </c>
      <c r="B137" s="235" t="s">
        <v>88</v>
      </c>
      <c r="C137" s="235" t="s">
        <v>14</v>
      </c>
      <c r="D137" s="72">
        <f>E137+F137+G137</f>
        <v>0</v>
      </c>
      <c r="E137" s="72">
        <f>100-100</f>
        <v>0</v>
      </c>
      <c r="F137" s="72">
        <v>0</v>
      </c>
      <c r="G137" s="76">
        <v>0</v>
      </c>
      <c r="H137" s="235" t="s">
        <v>16</v>
      </c>
      <c r="I137" s="235" t="s">
        <v>32</v>
      </c>
      <c r="J137" s="216"/>
      <c r="K137" s="118"/>
      <c r="L137" s="91"/>
      <c r="M137" s="91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</row>
    <row r="138" spans="1:53" s="17" customFormat="1" ht="47.25" x14ac:dyDescent="0.25">
      <c r="A138" s="234" t="s">
        <v>133</v>
      </c>
      <c r="B138" s="235" t="s">
        <v>90</v>
      </c>
      <c r="C138" s="235" t="s">
        <v>14</v>
      </c>
      <c r="D138" s="72">
        <f t="shared" ref="D138:D143" si="38">E138+F138+G138</f>
        <v>1700</v>
      </c>
      <c r="E138" s="72">
        <f>200+300</f>
        <v>500</v>
      </c>
      <c r="F138" s="72">
        <v>600</v>
      </c>
      <c r="G138" s="76">
        <v>600</v>
      </c>
      <c r="H138" s="235" t="s">
        <v>16</v>
      </c>
      <c r="I138" s="235" t="s">
        <v>33</v>
      </c>
      <c r="J138" s="216"/>
      <c r="K138" s="118"/>
      <c r="L138" s="91"/>
      <c r="M138" s="91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</row>
    <row r="139" spans="1:53" s="52" customFormat="1" ht="47.25" x14ac:dyDescent="0.25">
      <c r="A139" s="234" t="s">
        <v>151</v>
      </c>
      <c r="B139" s="235" t="s">
        <v>23</v>
      </c>
      <c r="C139" s="235" t="s">
        <v>14</v>
      </c>
      <c r="D139" s="72">
        <f>E139+F139+G139</f>
        <v>650</v>
      </c>
      <c r="E139" s="72">
        <v>100</v>
      </c>
      <c r="F139" s="76">
        <v>250</v>
      </c>
      <c r="G139" s="76">
        <v>300</v>
      </c>
      <c r="H139" s="235" t="s">
        <v>16</v>
      </c>
      <c r="I139" s="235" t="s">
        <v>33</v>
      </c>
      <c r="J139" s="216"/>
      <c r="K139" s="118"/>
      <c r="L139" s="91"/>
      <c r="M139" s="91"/>
    </row>
    <row r="140" spans="1:53" s="17" customFormat="1" ht="47.25" x14ac:dyDescent="0.25">
      <c r="A140" s="221" t="s">
        <v>41</v>
      </c>
      <c r="B140" s="222" t="s">
        <v>63</v>
      </c>
      <c r="C140" s="222" t="s">
        <v>14</v>
      </c>
      <c r="D140" s="13">
        <f t="shared" si="38"/>
        <v>3360</v>
      </c>
      <c r="E140" s="75">
        <f>E141+E142+E143+E144</f>
        <v>1030</v>
      </c>
      <c r="F140" s="75">
        <f t="shared" ref="F140:G140" si="39">F141+F142+F143+F144</f>
        <v>1120</v>
      </c>
      <c r="G140" s="75">
        <f t="shared" si="39"/>
        <v>1210</v>
      </c>
      <c r="H140" s="222" t="s">
        <v>16</v>
      </c>
      <c r="I140" s="222" t="s">
        <v>33</v>
      </c>
      <c r="J140" s="216"/>
      <c r="K140" s="118"/>
      <c r="L140" s="91"/>
      <c r="M140" s="91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</row>
    <row r="141" spans="1:53" s="4" customFormat="1" ht="130.9" customHeight="1" x14ac:dyDescent="0.25">
      <c r="A141" s="234" t="s">
        <v>113</v>
      </c>
      <c r="B141" s="113" t="s">
        <v>93</v>
      </c>
      <c r="C141" s="235" t="s">
        <v>14</v>
      </c>
      <c r="D141" s="72">
        <f t="shared" si="38"/>
        <v>2190</v>
      </c>
      <c r="E141" s="76">
        <v>660</v>
      </c>
      <c r="F141" s="72">
        <v>730</v>
      </c>
      <c r="G141" s="72">
        <v>800</v>
      </c>
      <c r="H141" s="235" t="s">
        <v>16</v>
      </c>
      <c r="I141" s="235" t="s">
        <v>34</v>
      </c>
      <c r="J141" s="216"/>
      <c r="K141" s="118"/>
      <c r="L141" s="90"/>
      <c r="M141" s="9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 ht="200.25" customHeight="1" x14ac:dyDescent="0.25">
      <c r="A142" s="234" t="s">
        <v>52</v>
      </c>
      <c r="B142" s="114" t="s">
        <v>94</v>
      </c>
      <c r="C142" s="235" t="s">
        <v>14</v>
      </c>
      <c r="D142" s="72">
        <f t="shared" si="38"/>
        <v>360</v>
      </c>
      <c r="E142" s="76">
        <v>110</v>
      </c>
      <c r="F142" s="72">
        <v>120</v>
      </c>
      <c r="G142" s="72">
        <v>130</v>
      </c>
      <c r="H142" s="235" t="s">
        <v>16</v>
      </c>
      <c r="I142" s="235" t="s">
        <v>34</v>
      </c>
      <c r="J142" s="216"/>
      <c r="K142" s="118"/>
      <c r="L142" s="90"/>
      <c r="M142" s="9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 ht="126" x14ac:dyDescent="0.25">
      <c r="A143" s="234" t="s">
        <v>53</v>
      </c>
      <c r="B143" s="235" t="s">
        <v>95</v>
      </c>
      <c r="C143" s="235" t="s">
        <v>14</v>
      </c>
      <c r="D143" s="76">
        <f t="shared" si="38"/>
        <v>360</v>
      </c>
      <c r="E143" s="76">
        <v>110</v>
      </c>
      <c r="F143" s="72">
        <v>120</v>
      </c>
      <c r="G143" s="72">
        <v>130</v>
      </c>
      <c r="H143" s="235" t="s">
        <v>16</v>
      </c>
      <c r="I143" s="235" t="s">
        <v>34</v>
      </c>
      <c r="J143" s="216"/>
      <c r="K143" s="118"/>
      <c r="L143" s="90"/>
      <c r="M143" s="9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 ht="48.75" customHeight="1" x14ac:dyDescent="0.25">
      <c r="A144" s="239" t="s">
        <v>83</v>
      </c>
      <c r="B144" s="112" t="s">
        <v>105</v>
      </c>
      <c r="C144" s="235" t="s">
        <v>14</v>
      </c>
      <c r="D144" s="76">
        <f>E144+F144+G144</f>
        <v>450</v>
      </c>
      <c r="E144" s="76">
        <v>150</v>
      </c>
      <c r="F144" s="72">
        <v>150</v>
      </c>
      <c r="G144" s="72">
        <v>150</v>
      </c>
      <c r="H144" s="44" t="s">
        <v>16</v>
      </c>
      <c r="I144" s="44" t="s">
        <v>34</v>
      </c>
      <c r="J144" s="216"/>
      <c r="K144" s="118"/>
      <c r="L144" s="90"/>
      <c r="M144" s="9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 ht="31.5" customHeight="1" x14ac:dyDescent="0.25">
      <c r="A145" s="345" t="s">
        <v>42</v>
      </c>
      <c r="B145" s="335" t="s">
        <v>124</v>
      </c>
      <c r="C145" s="222" t="s">
        <v>14</v>
      </c>
      <c r="D145" s="13">
        <f>E145+F145+G145</f>
        <v>1413.3</v>
      </c>
      <c r="E145" s="13">
        <v>1413.3</v>
      </c>
      <c r="F145" s="13">
        <f>2617.2-2617.2</f>
        <v>0</v>
      </c>
      <c r="G145" s="13">
        <f>1481.9-1481.9</f>
        <v>0</v>
      </c>
      <c r="H145" s="320" t="s">
        <v>16</v>
      </c>
      <c r="I145" s="320" t="s">
        <v>62</v>
      </c>
      <c r="J145" s="216"/>
      <c r="K145" s="118"/>
      <c r="L145" s="90"/>
      <c r="M145" s="9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 ht="31.5" customHeight="1" x14ac:dyDescent="0.25">
      <c r="A146" s="345"/>
      <c r="B146" s="336"/>
      <c r="C146" s="222" t="s">
        <v>15</v>
      </c>
      <c r="D146" s="13">
        <f>E146+F146+G146</f>
        <v>1203.9100000000001</v>
      </c>
      <c r="E146" s="13">
        <v>1203.9100000000001</v>
      </c>
      <c r="F146" s="13">
        <v>0</v>
      </c>
      <c r="G146" s="13">
        <v>0</v>
      </c>
      <c r="H146" s="321"/>
      <c r="I146" s="321"/>
      <c r="J146" s="216"/>
      <c r="K146" s="118"/>
      <c r="L146" s="90"/>
      <c r="M146" s="9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 ht="31.5" customHeight="1" x14ac:dyDescent="0.25">
      <c r="A147" s="345"/>
      <c r="B147" s="337"/>
      <c r="C147" s="222" t="s">
        <v>11</v>
      </c>
      <c r="D147" s="13">
        <f>D145+D146</f>
        <v>2617.21</v>
      </c>
      <c r="E147" s="13">
        <f>E145+E146</f>
        <v>2617.21</v>
      </c>
      <c r="F147" s="13">
        <f>2617.2-2617.2</f>
        <v>0</v>
      </c>
      <c r="G147" s="13">
        <f>G145+G146</f>
        <v>0</v>
      </c>
      <c r="H147" s="322"/>
      <c r="I147" s="322"/>
      <c r="J147" s="216"/>
      <c r="K147" s="118"/>
      <c r="L147" s="90"/>
      <c r="M147" s="9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 ht="31.5" customHeight="1" x14ac:dyDescent="0.25">
      <c r="A148" s="259" t="s">
        <v>49</v>
      </c>
      <c r="B148" s="335" t="s">
        <v>186</v>
      </c>
      <c r="C148" s="222" t="s">
        <v>14</v>
      </c>
      <c r="D148" s="13">
        <f>E148+F148+G148</f>
        <v>4099.1000000000004</v>
      </c>
      <c r="E148" s="13">
        <v>0</v>
      </c>
      <c r="F148" s="45">
        <v>2617.1999999999998</v>
      </c>
      <c r="G148" s="45">
        <v>1481.9</v>
      </c>
      <c r="H148" s="320" t="s">
        <v>16</v>
      </c>
      <c r="I148" s="320" t="s">
        <v>62</v>
      </c>
      <c r="J148" s="216"/>
      <c r="K148" s="118" t="s">
        <v>187</v>
      </c>
      <c r="L148" s="90"/>
      <c r="M148" s="9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 ht="31.5" customHeight="1" x14ac:dyDescent="0.25">
      <c r="A149" s="260"/>
      <c r="B149" s="336"/>
      <c r="C149" s="222" t="s">
        <v>15</v>
      </c>
      <c r="D149" s="13">
        <f>E149+F149+G149</f>
        <v>0</v>
      </c>
      <c r="E149" s="13">
        <v>0</v>
      </c>
      <c r="F149" s="45">
        <v>0</v>
      </c>
      <c r="G149" s="45">
        <v>0</v>
      </c>
      <c r="H149" s="321"/>
      <c r="I149" s="321"/>
      <c r="J149" s="216"/>
      <c r="K149" s="118"/>
      <c r="L149" s="90"/>
      <c r="M149" s="9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 ht="31.5" customHeight="1" x14ac:dyDescent="0.25">
      <c r="A150" s="261"/>
      <c r="B150" s="337"/>
      <c r="C150" s="222" t="s">
        <v>11</v>
      </c>
      <c r="D150" s="13">
        <f>E150+F150+G150</f>
        <v>4099.1000000000004</v>
      </c>
      <c r="E150" s="13">
        <f>E148+E149</f>
        <v>0</v>
      </c>
      <c r="F150" s="45">
        <f>F148+F149</f>
        <v>2617.1999999999998</v>
      </c>
      <c r="G150" s="45">
        <f>G148+G149</f>
        <v>1481.9</v>
      </c>
      <c r="H150" s="322"/>
      <c r="I150" s="322"/>
      <c r="J150" s="216"/>
      <c r="K150" s="118"/>
      <c r="L150" s="90"/>
      <c r="M150" s="9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 ht="35.25" customHeight="1" x14ac:dyDescent="0.25">
      <c r="A151" s="338" t="s">
        <v>68</v>
      </c>
      <c r="B151" s="338"/>
      <c r="C151" s="18" t="s">
        <v>14</v>
      </c>
      <c r="D151" s="67">
        <f>E151+F151+G151</f>
        <v>11422.4</v>
      </c>
      <c r="E151" s="79">
        <f>E132+E140+E145</f>
        <v>3243.3</v>
      </c>
      <c r="F151" s="79">
        <f>F132+F140+F145+F148</f>
        <v>4587.2</v>
      </c>
      <c r="G151" s="79">
        <f>G132+G140+G145+G148</f>
        <v>3591.9</v>
      </c>
      <c r="H151" s="323" t="s">
        <v>16</v>
      </c>
      <c r="I151" s="323" t="s">
        <v>32</v>
      </c>
      <c r="J151" s="216"/>
      <c r="K151" s="118"/>
      <c r="L151" s="90"/>
      <c r="M151" s="9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 ht="33.75" customHeight="1" x14ac:dyDescent="0.25">
      <c r="A152" s="339"/>
      <c r="B152" s="339"/>
      <c r="C152" s="18" t="s">
        <v>15</v>
      </c>
      <c r="D152" s="67">
        <f t="shared" ref="D152:D153" si="40">E152+F152+G152</f>
        <v>1203.9100000000001</v>
      </c>
      <c r="E152" s="67">
        <f>E146</f>
        <v>1203.9100000000001</v>
      </c>
      <c r="F152" s="67">
        <f t="shared" ref="F152:G152" si="41">F146</f>
        <v>0</v>
      </c>
      <c r="G152" s="67">
        <f t="shared" si="41"/>
        <v>0</v>
      </c>
      <c r="H152" s="324"/>
      <c r="I152" s="324"/>
      <c r="J152" s="216"/>
      <c r="K152" s="118"/>
      <c r="L152" s="90"/>
      <c r="M152" s="9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 ht="31.5" customHeight="1" x14ac:dyDescent="0.25">
      <c r="A153" s="339"/>
      <c r="B153" s="339"/>
      <c r="C153" s="18" t="s">
        <v>11</v>
      </c>
      <c r="D153" s="67">
        <f t="shared" si="40"/>
        <v>12626.31</v>
      </c>
      <c r="E153" s="67">
        <f>E151+E152</f>
        <v>4447.21</v>
      </c>
      <c r="F153" s="67">
        <f t="shared" ref="F153:G153" si="42">F151+F152</f>
        <v>4587.2</v>
      </c>
      <c r="G153" s="67">
        <f t="shared" si="42"/>
        <v>3591.9</v>
      </c>
      <c r="H153" s="325"/>
      <c r="I153" s="325"/>
      <c r="J153" s="216"/>
      <c r="K153" s="118"/>
      <c r="L153" s="90"/>
      <c r="M153" s="9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 ht="22.5" customHeight="1" x14ac:dyDescent="0.25">
      <c r="A154" s="359" t="s">
        <v>60</v>
      </c>
      <c r="B154" s="360"/>
      <c r="C154" s="360"/>
      <c r="D154" s="360"/>
      <c r="E154" s="360"/>
      <c r="F154" s="360"/>
      <c r="G154" s="360"/>
      <c r="H154" s="360"/>
      <c r="I154" s="361"/>
      <c r="J154" s="216"/>
      <c r="K154" s="118"/>
      <c r="L154" s="90"/>
      <c r="M154" s="9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 ht="141.75" x14ac:dyDescent="0.25">
      <c r="A155" s="229" t="s">
        <v>43</v>
      </c>
      <c r="B155" s="222" t="s">
        <v>30</v>
      </c>
      <c r="C155" s="222" t="s">
        <v>14</v>
      </c>
      <c r="D155" s="13">
        <f>E155+F155+G155</f>
        <v>0</v>
      </c>
      <c r="E155" s="72">
        <v>0</v>
      </c>
      <c r="F155" s="72">
        <v>0</v>
      </c>
      <c r="G155" s="72">
        <f t="shared" ref="G155" si="43">G156</f>
        <v>0</v>
      </c>
      <c r="H155" s="222" t="s">
        <v>16</v>
      </c>
      <c r="I155" s="243" t="s">
        <v>35</v>
      </c>
      <c r="J155" s="216"/>
      <c r="K155" s="118"/>
      <c r="L155" s="90"/>
      <c r="M155" s="9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 ht="126" x14ac:dyDescent="0.25">
      <c r="A156" s="221" t="s">
        <v>44</v>
      </c>
      <c r="B156" s="222" t="s">
        <v>108</v>
      </c>
      <c r="C156" s="222" t="s">
        <v>14</v>
      </c>
      <c r="D156" s="13">
        <f t="shared" ref="D156" si="44">SUM(E156:G156)</f>
        <v>0</v>
      </c>
      <c r="E156" s="72">
        <v>0</v>
      </c>
      <c r="F156" s="72">
        <v>0</v>
      </c>
      <c r="G156" s="72">
        <v>0</v>
      </c>
      <c r="H156" s="222" t="s">
        <v>16</v>
      </c>
      <c r="I156" s="243"/>
      <c r="J156" s="216"/>
      <c r="K156" s="118"/>
      <c r="L156" s="90"/>
      <c r="M156" s="9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 ht="20.25" customHeight="1" x14ac:dyDescent="0.25">
      <c r="A157" s="317" t="s">
        <v>61</v>
      </c>
      <c r="B157" s="318"/>
      <c r="C157" s="318"/>
      <c r="D157" s="318"/>
      <c r="E157" s="318"/>
      <c r="F157" s="318"/>
      <c r="G157" s="318"/>
      <c r="H157" s="318"/>
      <c r="I157" s="319"/>
      <c r="J157" s="216"/>
      <c r="K157" s="118"/>
      <c r="L157" s="90"/>
      <c r="M157" s="9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 ht="31.5" x14ac:dyDescent="0.25">
      <c r="A158" s="314">
        <v>1</v>
      </c>
      <c r="B158" s="243" t="s">
        <v>36</v>
      </c>
      <c r="C158" s="222" t="s">
        <v>14</v>
      </c>
      <c r="D158" s="238">
        <f>SUM(E158:G158)</f>
        <v>0</v>
      </c>
      <c r="E158" s="65">
        <v>0</v>
      </c>
      <c r="F158" s="65">
        <v>0</v>
      </c>
      <c r="G158" s="65">
        <v>0</v>
      </c>
      <c r="H158" s="243" t="s">
        <v>16</v>
      </c>
      <c r="I158" s="243" t="s">
        <v>37</v>
      </c>
      <c r="J158" s="216"/>
      <c r="K158" s="118"/>
      <c r="L158" s="90"/>
      <c r="M158" s="9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 ht="31.5" x14ac:dyDescent="0.25">
      <c r="A159" s="314"/>
      <c r="B159" s="243"/>
      <c r="C159" s="222" t="s">
        <v>15</v>
      </c>
      <c r="D159" s="238">
        <v>0</v>
      </c>
      <c r="E159" s="65">
        <v>0</v>
      </c>
      <c r="F159" s="65">
        <v>0</v>
      </c>
      <c r="G159" s="65">
        <v>0</v>
      </c>
      <c r="H159" s="243"/>
      <c r="I159" s="243"/>
      <c r="J159" s="216"/>
      <c r="K159" s="118"/>
      <c r="L159" s="90"/>
      <c r="M159" s="9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 ht="13.5" customHeight="1" x14ac:dyDescent="0.25">
      <c r="A160" s="314"/>
      <c r="B160" s="243"/>
      <c r="C160" s="222" t="s">
        <v>11</v>
      </c>
      <c r="D160" s="13">
        <f>SUM(E160:G160)</f>
        <v>0</v>
      </c>
      <c r="E160" s="19">
        <f>E158+E159</f>
        <v>0</v>
      </c>
      <c r="F160" s="19">
        <f t="shared" ref="F160:G160" si="45">F158+F159</f>
        <v>0</v>
      </c>
      <c r="G160" s="19">
        <f t="shared" si="45"/>
        <v>0</v>
      </c>
      <c r="H160" s="243"/>
      <c r="I160" s="243"/>
      <c r="J160" s="216"/>
      <c r="K160" s="118"/>
      <c r="L160" s="90"/>
      <c r="M160" s="9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 ht="31.5" x14ac:dyDescent="0.25">
      <c r="A161" s="346" t="s">
        <v>70</v>
      </c>
      <c r="B161" s="346"/>
      <c r="C161" s="18" t="s">
        <v>14</v>
      </c>
      <c r="D161" s="67">
        <f>E161+F161+G161</f>
        <v>348813.69773999997</v>
      </c>
      <c r="E161" s="67">
        <f>E156+E158+E151+E129+E125+E108</f>
        <v>112462.69774</v>
      </c>
      <c r="F161" s="67">
        <f>F156+F158+F151+F129+F125+F108</f>
        <v>112013.59999999999</v>
      </c>
      <c r="G161" s="67">
        <f>G156+G158+G151+G129+G125+G108</f>
        <v>124337.4</v>
      </c>
      <c r="H161" s="286"/>
      <c r="I161" s="287"/>
      <c r="J161" s="216"/>
      <c r="K161" s="118"/>
      <c r="L161" s="90"/>
      <c r="M161" s="9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 ht="31.5" x14ac:dyDescent="0.25">
      <c r="A162" s="346"/>
      <c r="B162" s="346"/>
      <c r="C162" s="18" t="s">
        <v>110</v>
      </c>
      <c r="D162" s="67">
        <f t="shared" ref="D162:D164" si="46">E162+F162+G162</f>
        <v>0</v>
      </c>
      <c r="E162" s="67">
        <f>E109</f>
        <v>0</v>
      </c>
      <c r="F162" s="67">
        <f>F109</f>
        <v>0</v>
      </c>
      <c r="G162" s="67">
        <f>G109</f>
        <v>0</v>
      </c>
      <c r="H162" s="288"/>
      <c r="I162" s="289"/>
      <c r="J162" s="216"/>
      <c r="K162" s="118"/>
      <c r="L162" s="90"/>
      <c r="M162" s="9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 ht="34.15" customHeight="1" x14ac:dyDescent="0.25">
      <c r="A163" s="346"/>
      <c r="B163" s="346"/>
      <c r="C163" s="18" t="s">
        <v>15</v>
      </c>
      <c r="D163" s="67">
        <f t="shared" si="46"/>
        <v>6219.91</v>
      </c>
      <c r="E163" s="67">
        <f>E159+E152+E110</f>
        <v>6219.91</v>
      </c>
      <c r="F163" s="67">
        <f>F159+F152+F110</f>
        <v>0</v>
      </c>
      <c r="G163" s="67">
        <f>G159+G152+G110+G126</f>
        <v>0</v>
      </c>
      <c r="H163" s="288"/>
      <c r="I163" s="289"/>
      <c r="J163" s="216"/>
      <c r="K163" s="118"/>
      <c r="L163" s="90"/>
      <c r="M163" s="9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 x14ac:dyDescent="0.25">
      <c r="A164" s="346"/>
      <c r="B164" s="346"/>
      <c r="C164" s="18" t="s">
        <v>11</v>
      </c>
      <c r="D164" s="67">
        <f t="shared" si="46"/>
        <v>355033.60774000001</v>
      </c>
      <c r="E164" s="67">
        <f>E161+E162+E163</f>
        <v>118682.60774000001</v>
      </c>
      <c r="F164" s="67">
        <f t="shared" ref="F164" si="47">F161+F162+F163</f>
        <v>112013.59999999999</v>
      </c>
      <c r="G164" s="67">
        <f>G161+G162+G163</f>
        <v>124337.4</v>
      </c>
      <c r="H164" s="290"/>
      <c r="I164" s="291"/>
      <c r="J164" s="216"/>
      <c r="K164" s="118"/>
      <c r="L164" s="90"/>
      <c r="M164" s="9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 ht="31.5" x14ac:dyDescent="0.25">
      <c r="A165" s="347" t="s">
        <v>69</v>
      </c>
      <c r="B165" s="348"/>
      <c r="C165" s="25" t="s">
        <v>14</v>
      </c>
      <c r="D165" s="83">
        <f>E165+F165+G165</f>
        <v>356217.85081999993</v>
      </c>
      <c r="E165" s="83">
        <f>E161+E60</f>
        <v>112846.39774</v>
      </c>
      <c r="F165" s="83">
        <f>F161+F60</f>
        <v>118034.05307999998</v>
      </c>
      <c r="G165" s="83">
        <f>G161+G60</f>
        <v>125337.4</v>
      </c>
      <c r="H165" s="353"/>
      <c r="I165" s="354"/>
      <c r="J165" s="216"/>
      <c r="K165" s="118"/>
      <c r="L165" s="90"/>
      <c r="M165" s="9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 ht="31.5" x14ac:dyDescent="0.25">
      <c r="A166" s="349"/>
      <c r="B166" s="350"/>
      <c r="C166" s="25" t="s">
        <v>110</v>
      </c>
      <c r="D166" s="83">
        <f t="shared" ref="D166:D168" si="48">E166+F166+G166</f>
        <v>0</v>
      </c>
      <c r="E166" s="83">
        <f>E162</f>
        <v>0</v>
      </c>
      <c r="F166" s="83">
        <f t="shared" ref="F166:G166" si="49">F162</f>
        <v>0</v>
      </c>
      <c r="G166" s="83">
        <f t="shared" si="49"/>
        <v>0</v>
      </c>
      <c r="H166" s="355"/>
      <c r="I166" s="356"/>
      <c r="J166" s="216"/>
      <c r="K166" s="118"/>
      <c r="L166" s="90"/>
      <c r="M166" s="9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 ht="31.5" x14ac:dyDescent="0.25">
      <c r="A167" s="349"/>
      <c r="B167" s="350"/>
      <c r="C167" s="25" t="s">
        <v>15</v>
      </c>
      <c r="D167" s="83">
        <f t="shared" si="48"/>
        <v>75100.247889999999</v>
      </c>
      <c r="E167" s="83">
        <f>E163+E61</f>
        <v>7561.8099999999995</v>
      </c>
      <c r="F167" s="83">
        <f>F163+F61</f>
        <v>60258.937890000001</v>
      </c>
      <c r="G167" s="83">
        <f>G163+G61</f>
        <v>7279.5</v>
      </c>
      <c r="H167" s="355"/>
      <c r="I167" s="356"/>
      <c r="J167" s="216"/>
      <c r="K167" s="118"/>
      <c r="L167" s="90"/>
      <c r="M167" s="9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 x14ac:dyDescent="0.25">
      <c r="A168" s="351"/>
      <c r="B168" s="352"/>
      <c r="C168" s="25" t="s">
        <v>11</v>
      </c>
      <c r="D168" s="83">
        <f t="shared" si="48"/>
        <v>431318.09870999993</v>
      </c>
      <c r="E168" s="83">
        <f>E165+E166+E167</f>
        <v>120408.20774</v>
      </c>
      <c r="F168" s="83">
        <f t="shared" ref="F168:G168" si="50">F165+F166+F167</f>
        <v>178292.99096999998</v>
      </c>
      <c r="G168" s="83">
        <f t="shared" si="50"/>
        <v>132616.9</v>
      </c>
      <c r="H168" s="357"/>
      <c r="I168" s="358"/>
      <c r="J168" s="216"/>
      <c r="K168" s="118"/>
      <c r="L168" s="90"/>
      <c r="M168" s="9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 x14ac:dyDescent="0.25">
      <c r="A169" s="237"/>
      <c r="B169" s="9"/>
      <c r="C169" s="10"/>
      <c r="D169" s="11"/>
      <c r="E169" s="59"/>
      <c r="F169" s="59"/>
      <c r="G169" s="59"/>
      <c r="H169" s="9"/>
      <c r="I169" s="10"/>
      <c r="J169" s="216"/>
      <c r="K169" s="118"/>
      <c r="L169" s="90"/>
      <c r="M169" s="9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 x14ac:dyDescent="0.25">
      <c r="A170" s="237"/>
      <c r="B170" s="9"/>
      <c r="C170" s="10"/>
      <c r="D170" s="11"/>
      <c r="E170" s="59"/>
      <c r="F170" s="59"/>
      <c r="G170" s="59"/>
      <c r="H170" s="9"/>
      <c r="I170" s="10"/>
      <c r="J170" s="216"/>
      <c r="K170" s="118"/>
      <c r="L170" s="90"/>
      <c r="M170" s="9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 x14ac:dyDescent="0.25">
      <c r="A171" s="237"/>
      <c r="B171" s="9"/>
      <c r="C171" s="10"/>
      <c r="D171" s="11"/>
      <c r="E171" s="59"/>
      <c r="F171" s="59"/>
      <c r="G171" s="59"/>
      <c r="H171" s="9"/>
      <c r="I171" s="10"/>
      <c r="J171" s="216"/>
      <c r="K171" s="118"/>
      <c r="L171" s="90"/>
      <c r="M171" s="9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 x14ac:dyDescent="0.25">
      <c r="A172" s="237"/>
      <c r="B172" s="9"/>
      <c r="C172" s="10"/>
      <c r="D172" s="11"/>
      <c r="E172" s="59"/>
      <c r="F172" s="59"/>
      <c r="G172" s="59"/>
      <c r="H172" s="9"/>
      <c r="I172" s="10"/>
      <c r="J172" s="216"/>
      <c r="K172" s="118"/>
      <c r="L172" s="90"/>
      <c r="M172" s="9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 x14ac:dyDescent="0.25">
      <c r="A173" s="237"/>
      <c r="B173" s="9"/>
      <c r="C173" s="10"/>
      <c r="D173" s="11"/>
      <c r="E173" s="59"/>
      <c r="F173" s="59"/>
      <c r="G173" s="59"/>
      <c r="H173" s="9"/>
      <c r="I173" s="10"/>
      <c r="J173" s="216"/>
      <c r="K173" s="118"/>
      <c r="L173" s="90"/>
      <c r="M173" s="9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 x14ac:dyDescent="0.25">
      <c r="A174" s="237"/>
      <c r="B174" s="9"/>
      <c r="C174" s="10"/>
      <c r="D174" s="11"/>
      <c r="E174" s="59"/>
      <c r="F174" s="59"/>
      <c r="G174" s="59"/>
      <c r="H174" s="9"/>
      <c r="I174" s="10"/>
      <c r="J174" s="216"/>
      <c r="K174" s="118"/>
      <c r="L174" s="90"/>
      <c r="M174" s="9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 x14ac:dyDescent="0.25">
      <c r="A175" s="237"/>
      <c r="B175" s="9"/>
      <c r="C175" s="10"/>
      <c r="D175" s="11"/>
      <c r="E175" s="59"/>
      <c r="F175" s="59"/>
      <c r="G175" s="59"/>
      <c r="H175" s="9"/>
      <c r="I175" s="10"/>
      <c r="J175" s="216"/>
      <c r="K175" s="118"/>
      <c r="L175" s="90"/>
      <c r="M175" s="9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 x14ac:dyDescent="0.25">
      <c r="A176" s="237"/>
      <c r="B176" s="9"/>
      <c r="C176" s="10"/>
      <c r="D176" s="11"/>
      <c r="E176" s="59"/>
      <c r="F176" s="59"/>
      <c r="G176" s="59"/>
      <c r="H176" s="9"/>
      <c r="I176" s="10"/>
      <c r="J176" s="216"/>
      <c r="K176" s="118"/>
      <c r="L176" s="90"/>
      <c r="M176" s="9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 x14ac:dyDescent="0.25">
      <c r="A177" s="237"/>
      <c r="B177" s="9"/>
      <c r="C177" s="10"/>
      <c r="D177" s="11"/>
      <c r="E177" s="59"/>
      <c r="F177" s="59"/>
      <c r="G177" s="59"/>
      <c r="H177" s="9"/>
      <c r="I177" s="10"/>
      <c r="J177" s="216"/>
      <c r="K177" s="118"/>
      <c r="L177" s="90"/>
      <c r="M177" s="9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 x14ac:dyDescent="0.25">
      <c r="A178" s="237"/>
      <c r="B178" s="9"/>
      <c r="C178" s="10"/>
      <c r="D178" s="11"/>
      <c r="E178" s="59"/>
      <c r="F178" s="59"/>
      <c r="G178" s="59"/>
      <c r="H178" s="9"/>
      <c r="I178" s="10"/>
      <c r="J178" s="216"/>
      <c r="K178" s="118"/>
      <c r="L178" s="90"/>
      <c r="M178" s="9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 x14ac:dyDescent="0.25">
      <c r="A179" s="237"/>
      <c r="B179" s="9"/>
      <c r="C179" s="10"/>
      <c r="D179" s="11"/>
      <c r="E179" s="59"/>
      <c r="F179" s="59"/>
      <c r="G179" s="59"/>
      <c r="H179" s="9"/>
      <c r="I179" s="10"/>
      <c r="J179" s="216"/>
      <c r="K179" s="118"/>
      <c r="L179" s="90"/>
      <c r="M179" s="9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 x14ac:dyDescent="0.25">
      <c r="A180" s="237"/>
      <c r="B180" s="9"/>
      <c r="C180" s="10"/>
      <c r="D180" s="11"/>
      <c r="E180" s="59"/>
      <c r="F180" s="59"/>
      <c r="G180" s="59"/>
      <c r="H180" s="9"/>
      <c r="I180" s="10"/>
      <c r="J180" s="216"/>
      <c r="K180" s="118"/>
      <c r="L180" s="90"/>
      <c r="M180" s="9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 x14ac:dyDescent="0.25">
      <c r="A181" s="237"/>
      <c r="B181" s="9"/>
      <c r="C181" s="10"/>
      <c r="D181" s="11"/>
      <c r="E181" s="59"/>
      <c r="F181" s="59"/>
      <c r="G181" s="59"/>
      <c r="H181" s="9"/>
      <c r="I181" s="10"/>
      <c r="J181" s="216"/>
      <c r="K181" s="118"/>
      <c r="L181" s="90"/>
      <c r="M181" s="9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 x14ac:dyDescent="0.25">
      <c r="A182" s="237"/>
      <c r="B182" s="9"/>
      <c r="C182" s="10"/>
      <c r="D182" s="11"/>
      <c r="E182" s="59"/>
      <c r="F182" s="59"/>
      <c r="G182" s="59"/>
      <c r="H182" s="9"/>
      <c r="I182" s="10"/>
      <c r="J182" s="216"/>
      <c r="K182" s="118"/>
      <c r="L182" s="90"/>
      <c r="M182" s="9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 x14ac:dyDescent="0.25">
      <c r="A183" s="237"/>
      <c r="B183" s="9"/>
      <c r="C183" s="10"/>
      <c r="D183" s="11"/>
      <c r="E183" s="59"/>
      <c r="F183" s="59"/>
      <c r="G183" s="59"/>
      <c r="H183" s="9"/>
      <c r="I183" s="10"/>
      <c r="J183" s="216"/>
      <c r="K183" s="118"/>
      <c r="L183" s="90"/>
      <c r="M183" s="9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 x14ac:dyDescent="0.25">
      <c r="A184" s="237"/>
      <c r="B184" s="9"/>
      <c r="C184" s="10"/>
      <c r="D184" s="11"/>
      <c r="E184" s="59"/>
      <c r="F184" s="59"/>
      <c r="G184" s="59"/>
      <c r="H184" s="9"/>
      <c r="I184" s="10"/>
      <c r="J184" s="216"/>
      <c r="K184" s="118"/>
      <c r="L184" s="90"/>
      <c r="M184" s="9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 x14ac:dyDescent="0.25">
      <c r="A185" s="237"/>
      <c r="B185" s="9"/>
      <c r="C185" s="10"/>
      <c r="D185" s="11"/>
      <c r="E185" s="59"/>
      <c r="F185" s="59"/>
      <c r="G185" s="59"/>
      <c r="H185" s="9"/>
      <c r="I185" s="10"/>
      <c r="J185" s="216"/>
      <c r="K185" s="118"/>
      <c r="L185" s="90"/>
      <c r="M185" s="9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 x14ac:dyDescent="0.25">
      <c r="A186" s="237"/>
      <c r="B186" s="9"/>
      <c r="C186" s="10"/>
      <c r="D186" s="11"/>
      <c r="E186" s="59"/>
      <c r="F186" s="59"/>
      <c r="G186" s="59"/>
      <c r="H186" s="9"/>
      <c r="I186" s="10"/>
      <c r="J186" s="216"/>
      <c r="K186" s="118"/>
      <c r="L186" s="90"/>
      <c r="M186" s="9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 x14ac:dyDescent="0.25">
      <c r="A187" s="237"/>
      <c r="B187" s="9"/>
      <c r="C187" s="10"/>
      <c r="D187" s="11"/>
      <c r="E187" s="59"/>
      <c r="F187" s="59"/>
      <c r="G187" s="59"/>
      <c r="H187" s="9"/>
      <c r="I187" s="10"/>
      <c r="J187" s="216"/>
      <c r="K187" s="118"/>
      <c r="L187" s="90"/>
      <c r="M187" s="9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 x14ac:dyDescent="0.25">
      <c r="A188" s="237"/>
      <c r="B188" s="9"/>
      <c r="C188" s="10"/>
      <c r="D188" s="11"/>
      <c r="E188" s="59"/>
      <c r="F188" s="59"/>
      <c r="G188" s="59"/>
      <c r="H188" s="9"/>
      <c r="I188" s="10"/>
      <c r="J188" s="216"/>
      <c r="K188" s="118"/>
      <c r="L188" s="90"/>
      <c r="M188" s="9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 x14ac:dyDescent="0.25">
      <c r="A189" s="237"/>
      <c r="B189" s="9"/>
      <c r="C189" s="10"/>
      <c r="D189" s="11"/>
      <c r="E189" s="59"/>
      <c r="F189" s="59"/>
      <c r="G189" s="59"/>
      <c r="H189" s="9"/>
      <c r="I189" s="10"/>
      <c r="J189" s="216"/>
      <c r="K189" s="118"/>
      <c r="L189" s="90"/>
      <c r="M189" s="9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 x14ac:dyDescent="0.25">
      <c r="A190" s="237"/>
      <c r="B190" s="9"/>
      <c r="C190" s="10"/>
      <c r="D190" s="11"/>
      <c r="E190" s="59"/>
      <c r="F190" s="59"/>
      <c r="G190" s="59"/>
      <c r="H190" s="9"/>
      <c r="I190" s="10"/>
      <c r="J190" s="216"/>
      <c r="K190" s="118"/>
      <c r="L190" s="90"/>
      <c r="M190" s="9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 x14ac:dyDescent="0.25">
      <c r="A191" s="237"/>
      <c r="B191" s="9"/>
      <c r="C191" s="10"/>
      <c r="D191" s="11"/>
      <c r="E191" s="59"/>
      <c r="F191" s="59"/>
      <c r="G191" s="59"/>
      <c r="H191" s="9"/>
      <c r="I191" s="10"/>
      <c r="J191" s="216"/>
      <c r="K191" s="118"/>
      <c r="L191" s="90"/>
      <c r="M191" s="9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 x14ac:dyDescent="0.25">
      <c r="A192" s="237"/>
      <c r="B192" s="9"/>
      <c r="C192" s="10"/>
      <c r="D192" s="11"/>
      <c r="E192" s="59"/>
      <c r="F192" s="59"/>
      <c r="G192" s="59"/>
      <c r="H192" s="9"/>
      <c r="I192" s="10"/>
      <c r="J192" s="216"/>
      <c r="K192" s="118"/>
      <c r="L192" s="90"/>
      <c r="M192" s="9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 x14ac:dyDescent="0.25">
      <c r="A193" s="237"/>
      <c r="B193" s="9"/>
      <c r="C193" s="10"/>
      <c r="D193" s="11"/>
      <c r="E193" s="59"/>
      <c r="F193" s="59"/>
      <c r="G193" s="59"/>
      <c r="H193" s="9"/>
      <c r="I193" s="10"/>
      <c r="J193" s="216"/>
      <c r="K193" s="118"/>
      <c r="L193" s="90"/>
      <c r="M193" s="9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 x14ac:dyDescent="0.25">
      <c r="A194" s="237"/>
      <c r="B194" s="9"/>
      <c r="C194" s="10"/>
      <c r="D194" s="11"/>
      <c r="E194" s="59"/>
      <c r="F194" s="59"/>
      <c r="G194" s="59"/>
      <c r="H194" s="9"/>
      <c r="I194" s="10"/>
      <c r="J194" s="216"/>
      <c r="K194" s="118"/>
      <c r="L194" s="90"/>
      <c r="M194" s="9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 x14ac:dyDescent="0.25">
      <c r="A195" s="237"/>
      <c r="B195" s="9"/>
      <c r="C195" s="10"/>
      <c r="D195" s="11"/>
      <c r="E195" s="59"/>
      <c r="F195" s="59"/>
      <c r="G195" s="59"/>
      <c r="H195" s="9"/>
      <c r="I195" s="10"/>
      <c r="J195" s="216"/>
      <c r="K195" s="118"/>
      <c r="L195" s="90"/>
      <c r="M195" s="9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 x14ac:dyDescent="0.25">
      <c r="A196" s="237"/>
      <c r="B196" s="9"/>
      <c r="C196" s="10"/>
      <c r="D196" s="11"/>
      <c r="E196" s="59"/>
      <c r="F196" s="59"/>
      <c r="G196" s="59"/>
      <c r="H196" s="9"/>
      <c r="I196" s="10"/>
      <c r="J196" s="216"/>
      <c r="K196" s="118"/>
      <c r="L196" s="90"/>
      <c r="M196" s="9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 x14ac:dyDescent="0.25">
      <c r="A197" s="237"/>
      <c r="B197" s="9"/>
      <c r="C197" s="10"/>
      <c r="D197" s="11"/>
      <c r="E197" s="59"/>
      <c r="F197" s="59"/>
      <c r="G197" s="59"/>
      <c r="H197" s="9"/>
      <c r="I197" s="10"/>
      <c r="J197" s="216"/>
      <c r="K197" s="118"/>
      <c r="L197" s="90"/>
      <c r="M197" s="9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 x14ac:dyDescent="0.25">
      <c r="A198" s="237"/>
      <c r="B198" s="9"/>
      <c r="C198" s="10"/>
      <c r="D198" s="11"/>
      <c r="E198" s="59"/>
      <c r="F198" s="59"/>
      <c r="G198" s="59"/>
      <c r="H198" s="9"/>
      <c r="I198" s="10"/>
      <c r="J198" s="216"/>
      <c r="K198" s="118"/>
      <c r="L198" s="90"/>
      <c r="M198" s="9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 x14ac:dyDescent="0.25">
      <c r="A199" s="237"/>
      <c r="B199" s="9"/>
      <c r="C199" s="10"/>
      <c r="D199" s="11"/>
      <c r="E199" s="59"/>
      <c r="F199" s="59"/>
      <c r="G199" s="59"/>
      <c r="H199" s="9"/>
      <c r="I199" s="10"/>
      <c r="J199" s="216"/>
      <c r="K199" s="118"/>
      <c r="L199" s="90"/>
      <c r="M199" s="9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 x14ac:dyDescent="0.25">
      <c r="A200" s="237"/>
      <c r="B200" s="9"/>
      <c r="C200" s="10"/>
      <c r="D200" s="11"/>
      <c r="E200" s="59"/>
      <c r="F200" s="59"/>
      <c r="G200" s="59"/>
      <c r="H200" s="9"/>
      <c r="I200" s="10"/>
      <c r="J200" s="216"/>
      <c r="K200" s="118"/>
      <c r="L200" s="90"/>
      <c r="M200" s="9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 x14ac:dyDescent="0.25">
      <c r="A201" s="237"/>
      <c r="B201" s="9"/>
      <c r="C201" s="10"/>
      <c r="D201" s="11"/>
      <c r="E201" s="59"/>
      <c r="F201" s="59"/>
      <c r="G201" s="59"/>
      <c r="H201" s="9"/>
      <c r="I201" s="10"/>
      <c r="J201" s="216"/>
      <c r="K201" s="118"/>
      <c r="L201" s="90"/>
      <c r="M201" s="9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 x14ac:dyDescent="0.25">
      <c r="A202" s="237"/>
      <c r="B202" s="9"/>
      <c r="C202" s="10"/>
      <c r="D202" s="11"/>
      <c r="E202" s="59"/>
      <c r="F202" s="59"/>
      <c r="G202" s="59"/>
      <c r="H202" s="9"/>
      <c r="I202" s="10"/>
      <c r="J202" s="216"/>
      <c r="K202" s="118"/>
      <c r="L202" s="90"/>
      <c r="M202" s="9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 x14ac:dyDescent="0.25">
      <c r="A203" s="237"/>
      <c r="B203" s="9"/>
      <c r="C203" s="10"/>
      <c r="D203" s="11"/>
      <c r="E203" s="59"/>
      <c r="F203" s="59"/>
      <c r="G203" s="59"/>
      <c r="H203" s="9"/>
      <c r="I203" s="10"/>
      <c r="J203" s="216"/>
      <c r="K203" s="118"/>
      <c r="L203" s="90"/>
      <c r="M203" s="9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 x14ac:dyDescent="0.25">
      <c r="A204" s="237"/>
      <c r="B204" s="9"/>
      <c r="C204" s="10"/>
      <c r="D204" s="11"/>
      <c r="E204" s="59"/>
      <c r="F204" s="59"/>
      <c r="G204" s="59"/>
      <c r="H204" s="9"/>
      <c r="I204" s="10"/>
      <c r="J204" s="216"/>
      <c r="K204" s="118"/>
      <c r="L204" s="90"/>
      <c r="M204" s="9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 x14ac:dyDescent="0.25">
      <c r="A205" s="237"/>
      <c r="B205" s="9"/>
      <c r="C205" s="10"/>
      <c r="D205" s="11"/>
      <c r="E205" s="59"/>
      <c r="F205" s="59"/>
      <c r="G205" s="59"/>
      <c r="H205" s="9"/>
      <c r="I205" s="10"/>
      <c r="J205" s="216"/>
      <c r="K205" s="118"/>
      <c r="L205" s="90"/>
      <c r="M205" s="9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 x14ac:dyDescent="0.25">
      <c r="A206" s="237"/>
      <c r="B206" s="9"/>
      <c r="C206" s="10"/>
      <c r="D206" s="11"/>
      <c r="E206" s="59"/>
      <c r="F206" s="59"/>
      <c r="G206" s="59"/>
      <c r="H206" s="9"/>
      <c r="I206" s="10"/>
      <c r="J206" s="216"/>
      <c r="K206" s="118"/>
      <c r="L206" s="90"/>
      <c r="M206" s="9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 x14ac:dyDescent="0.25">
      <c r="A207" s="237"/>
      <c r="B207" s="9"/>
      <c r="C207" s="10"/>
      <c r="D207" s="11"/>
      <c r="E207" s="59"/>
      <c r="F207" s="59"/>
      <c r="G207" s="59"/>
      <c r="H207" s="9"/>
      <c r="I207" s="10"/>
      <c r="J207" s="216"/>
      <c r="K207" s="118"/>
      <c r="L207" s="90"/>
      <c r="M207" s="9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 x14ac:dyDescent="0.25">
      <c r="A208" s="237"/>
      <c r="B208" s="9"/>
      <c r="C208" s="10"/>
      <c r="D208" s="11"/>
      <c r="E208" s="59"/>
      <c r="F208" s="59"/>
      <c r="G208" s="59"/>
      <c r="H208" s="9"/>
      <c r="I208" s="10"/>
      <c r="J208" s="216"/>
      <c r="K208" s="118"/>
      <c r="L208" s="90"/>
      <c r="M208" s="9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 x14ac:dyDescent="0.25">
      <c r="A209" s="237"/>
      <c r="B209" s="9"/>
      <c r="C209" s="10"/>
      <c r="D209" s="11"/>
      <c r="E209" s="59"/>
      <c r="F209" s="59"/>
      <c r="G209" s="59"/>
      <c r="H209" s="9"/>
      <c r="I209" s="10"/>
      <c r="J209" s="216"/>
      <c r="K209" s="118"/>
      <c r="L209" s="90"/>
      <c r="M209" s="9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 x14ac:dyDescent="0.25">
      <c r="A210" s="237"/>
      <c r="B210" s="9"/>
      <c r="C210" s="10"/>
      <c r="D210" s="11"/>
      <c r="E210" s="59"/>
      <c r="F210" s="59"/>
      <c r="G210" s="59"/>
      <c r="H210" s="9"/>
      <c r="I210" s="10"/>
      <c r="J210" s="216"/>
      <c r="K210" s="118"/>
      <c r="L210" s="90"/>
      <c r="M210" s="9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 x14ac:dyDescent="0.25">
      <c r="A211" s="237"/>
      <c r="B211" s="9"/>
      <c r="C211" s="10"/>
      <c r="D211" s="11"/>
      <c r="E211" s="59"/>
      <c r="F211" s="59"/>
      <c r="G211" s="59"/>
      <c r="H211" s="9"/>
      <c r="I211" s="10"/>
      <c r="J211" s="216"/>
      <c r="K211" s="118"/>
      <c r="L211" s="90"/>
      <c r="M211" s="9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 x14ac:dyDescent="0.25">
      <c r="A212" s="237"/>
      <c r="B212" s="9"/>
      <c r="C212" s="10"/>
      <c r="D212" s="11"/>
      <c r="E212" s="59"/>
      <c r="F212" s="59"/>
      <c r="G212" s="59"/>
      <c r="H212" s="9"/>
      <c r="I212" s="10"/>
      <c r="J212" s="216"/>
      <c r="K212" s="118"/>
      <c r="L212" s="90"/>
      <c r="M212" s="9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 x14ac:dyDescent="0.25">
      <c r="A213" s="237"/>
      <c r="B213" s="9"/>
      <c r="C213" s="10"/>
      <c r="D213" s="11"/>
      <c r="E213" s="59"/>
      <c r="F213" s="59"/>
      <c r="G213" s="59"/>
      <c r="H213" s="9"/>
      <c r="I213" s="10"/>
      <c r="J213" s="216"/>
      <c r="K213" s="118"/>
      <c r="L213" s="90"/>
      <c r="M213" s="9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 x14ac:dyDescent="0.25">
      <c r="A214" s="237"/>
      <c r="B214" s="9"/>
      <c r="C214" s="10"/>
      <c r="D214" s="11"/>
      <c r="E214" s="59"/>
      <c r="F214" s="59"/>
      <c r="G214" s="59"/>
      <c r="H214" s="9"/>
      <c r="I214" s="10"/>
      <c r="J214" s="216"/>
      <c r="K214" s="118"/>
      <c r="L214" s="90"/>
      <c r="M214" s="9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 x14ac:dyDescent="0.25">
      <c r="A215" s="237"/>
      <c r="B215" s="9"/>
      <c r="C215" s="10"/>
      <c r="D215" s="11"/>
      <c r="E215" s="59"/>
      <c r="F215" s="59"/>
      <c r="G215" s="59"/>
      <c r="H215" s="9"/>
      <c r="I215" s="10"/>
      <c r="J215" s="216"/>
      <c r="K215" s="118"/>
      <c r="L215" s="90"/>
      <c r="M215" s="9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 x14ac:dyDescent="0.25">
      <c r="A216" s="237"/>
      <c r="B216" s="9"/>
      <c r="C216" s="10"/>
      <c r="D216" s="11"/>
      <c r="E216" s="59"/>
      <c r="F216" s="59"/>
      <c r="G216" s="59"/>
      <c r="H216" s="9"/>
      <c r="I216" s="10"/>
      <c r="J216" s="216"/>
      <c r="K216" s="118"/>
      <c r="L216" s="90"/>
      <c r="M216" s="9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 x14ac:dyDescent="0.25">
      <c r="A217" s="237"/>
      <c r="B217" s="9"/>
      <c r="C217" s="10"/>
      <c r="D217" s="11"/>
      <c r="E217" s="59"/>
      <c r="F217" s="59"/>
      <c r="G217" s="59"/>
      <c r="H217" s="9"/>
      <c r="I217" s="10"/>
      <c r="J217" s="216"/>
      <c r="K217" s="118"/>
      <c r="L217" s="90"/>
      <c r="M217" s="9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 x14ac:dyDescent="0.25">
      <c r="A218" s="237"/>
      <c r="B218" s="9"/>
      <c r="C218" s="10"/>
      <c r="D218" s="11"/>
      <c r="E218" s="59"/>
      <c r="F218" s="59"/>
      <c r="G218" s="59"/>
      <c r="H218" s="9"/>
      <c r="I218" s="10"/>
      <c r="J218" s="216"/>
      <c r="K218" s="118"/>
      <c r="L218" s="90"/>
      <c r="M218" s="9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 x14ac:dyDescent="0.25">
      <c r="A219" s="237"/>
      <c r="B219" s="9"/>
      <c r="C219" s="10"/>
      <c r="D219" s="11"/>
      <c r="E219" s="59"/>
      <c r="F219" s="59"/>
      <c r="G219" s="59"/>
      <c r="H219" s="9"/>
      <c r="I219" s="10"/>
      <c r="J219" s="216"/>
      <c r="K219" s="118"/>
      <c r="L219" s="90"/>
      <c r="M219" s="9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 x14ac:dyDescent="0.25">
      <c r="A220" s="237"/>
      <c r="B220" s="9"/>
      <c r="C220" s="10"/>
      <c r="D220" s="11"/>
      <c r="E220" s="59"/>
      <c r="F220" s="59"/>
      <c r="G220" s="59"/>
      <c r="H220" s="9"/>
      <c r="I220" s="10"/>
      <c r="J220" s="216"/>
      <c r="K220" s="118"/>
      <c r="L220" s="90"/>
      <c r="M220" s="9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 x14ac:dyDescent="0.25">
      <c r="A221" s="237"/>
      <c r="B221" s="9"/>
      <c r="C221" s="10"/>
      <c r="D221" s="11"/>
      <c r="E221" s="59"/>
      <c r="F221" s="59"/>
      <c r="G221" s="59"/>
      <c r="H221" s="9"/>
      <c r="I221" s="10"/>
      <c r="J221" s="216"/>
      <c r="K221" s="118"/>
      <c r="L221" s="90"/>
      <c r="M221" s="9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 x14ac:dyDescent="0.25">
      <c r="A222" s="237"/>
      <c r="B222" s="9"/>
      <c r="C222" s="10"/>
      <c r="D222" s="11"/>
      <c r="E222" s="59"/>
      <c r="F222" s="59"/>
      <c r="G222" s="59"/>
      <c r="H222" s="9"/>
      <c r="I222" s="10"/>
      <c r="J222" s="216"/>
      <c r="K222" s="118"/>
      <c r="L222" s="90"/>
      <c r="M222" s="9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 x14ac:dyDescent="0.25">
      <c r="A223" s="237"/>
      <c r="B223" s="9"/>
      <c r="C223" s="10"/>
      <c r="D223" s="11"/>
      <c r="E223" s="59"/>
      <c r="F223" s="59"/>
      <c r="G223" s="59"/>
      <c r="H223" s="9"/>
      <c r="I223" s="10"/>
      <c r="J223" s="216"/>
      <c r="K223" s="118"/>
      <c r="L223" s="90"/>
      <c r="M223" s="9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 x14ac:dyDescent="0.25">
      <c r="A224" s="237"/>
      <c r="B224" s="9"/>
      <c r="C224" s="10"/>
      <c r="D224" s="11"/>
      <c r="E224" s="59"/>
      <c r="F224" s="59"/>
      <c r="G224" s="59"/>
      <c r="H224" s="9"/>
      <c r="I224" s="10"/>
      <c r="J224" s="216"/>
      <c r="K224" s="118"/>
      <c r="L224" s="90"/>
      <c r="M224" s="9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 x14ac:dyDescent="0.25">
      <c r="A225" s="237"/>
      <c r="B225" s="9"/>
      <c r="C225" s="10"/>
      <c r="D225" s="11"/>
      <c r="E225" s="59"/>
      <c r="F225" s="59"/>
      <c r="G225" s="59"/>
      <c r="H225" s="9"/>
      <c r="I225" s="10"/>
      <c r="J225" s="216"/>
      <c r="K225" s="118"/>
      <c r="L225" s="90"/>
      <c r="M225" s="9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 x14ac:dyDescent="0.25">
      <c r="A226" s="237"/>
      <c r="B226" s="9"/>
      <c r="C226" s="10"/>
      <c r="D226" s="11"/>
      <c r="E226" s="59"/>
      <c r="F226" s="59"/>
      <c r="G226" s="59"/>
      <c r="H226" s="9"/>
      <c r="I226" s="10"/>
      <c r="J226" s="216"/>
      <c r="K226" s="118"/>
      <c r="L226" s="90"/>
      <c r="M226" s="9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 x14ac:dyDescent="0.25">
      <c r="A227" s="237"/>
      <c r="B227" s="9"/>
      <c r="C227" s="10"/>
      <c r="D227" s="11"/>
      <c r="E227" s="59"/>
      <c r="F227" s="59"/>
      <c r="G227" s="59"/>
      <c r="H227" s="9"/>
      <c r="I227" s="10"/>
      <c r="J227" s="216"/>
      <c r="K227" s="118"/>
      <c r="L227" s="90"/>
      <c r="M227" s="9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 x14ac:dyDescent="0.25">
      <c r="A228" s="237"/>
      <c r="B228" s="9"/>
      <c r="C228" s="10"/>
      <c r="D228" s="11"/>
      <c r="E228" s="59"/>
      <c r="F228" s="59"/>
      <c r="G228" s="59"/>
      <c r="H228" s="9"/>
      <c r="I228" s="10"/>
      <c r="J228" s="216"/>
      <c r="K228" s="118"/>
      <c r="L228" s="90"/>
      <c r="M228" s="9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 x14ac:dyDescent="0.25">
      <c r="A229" s="237"/>
      <c r="B229" s="9"/>
      <c r="C229" s="10"/>
      <c r="D229" s="11"/>
      <c r="E229" s="59"/>
      <c r="F229" s="59"/>
      <c r="G229" s="59"/>
      <c r="H229" s="9"/>
      <c r="I229" s="10"/>
      <c r="J229" s="216"/>
      <c r="K229" s="118"/>
      <c r="L229" s="90"/>
      <c r="M229" s="9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 x14ac:dyDescent="0.25">
      <c r="A230" s="237"/>
      <c r="B230" s="9"/>
      <c r="C230" s="10"/>
      <c r="D230" s="11"/>
      <c r="E230" s="59"/>
      <c r="F230" s="59"/>
      <c r="G230" s="59"/>
      <c r="H230" s="9"/>
      <c r="I230" s="10"/>
      <c r="J230" s="216"/>
      <c r="K230" s="118"/>
      <c r="L230" s="90"/>
      <c r="M230" s="9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 x14ac:dyDescent="0.25">
      <c r="A231" s="237"/>
      <c r="B231" s="9"/>
      <c r="C231" s="10"/>
      <c r="D231" s="11"/>
      <c r="E231" s="59"/>
      <c r="F231" s="59"/>
      <c r="G231" s="59"/>
      <c r="H231" s="9"/>
      <c r="I231" s="10"/>
      <c r="J231" s="216"/>
      <c r="K231" s="118"/>
      <c r="L231" s="90"/>
      <c r="M231" s="9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 x14ac:dyDescent="0.25">
      <c r="A232" s="237"/>
      <c r="B232" s="9"/>
      <c r="C232" s="10"/>
      <c r="D232" s="11"/>
      <c r="E232" s="59"/>
      <c r="F232" s="59"/>
      <c r="G232" s="59"/>
      <c r="H232" s="9"/>
      <c r="I232" s="10"/>
      <c r="J232" s="216"/>
      <c r="K232" s="118"/>
      <c r="L232" s="90"/>
      <c r="M232" s="9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 x14ac:dyDescent="0.25">
      <c r="A233" s="237"/>
      <c r="B233" s="9"/>
      <c r="C233" s="10"/>
      <c r="D233" s="11"/>
      <c r="E233" s="59"/>
      <c r="F233" s="59"/>
      <c r="G233" s="59"/>
      <c r="H233" s="9"/>
      <c r="I233" s="10"/>
      <c r="J233" s="216"/>
      <c r="K233" s="118"/>
      <c r="L233" s="90"/>
      <c r="M233" s="9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 x14ac:dyDescent="0.25">
      <c r="A234" s="237"/>
      <c r="B234" s="9"/>
      <c r="C234" s="10"/>
      <c r="D234" s="11"/>
      <c r="E234" s="59"/>
      <c r="F234" s="59"/>
      <c r="G234" s="59"/>
      <c r="H234" s="9"/>
      <c r="I234" s="10"/>
      <c r="J234" s="216"/>
      <c r="K234" s="118"/>
      <c r="L234" s="90"/>
      <c r="M234" s="9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 x14ac:dyDescent="0.25">
      <c r="A235" s="237"/>
      <c r="B235" s="9"/>
      <c r="C235" s="10"/>
      <c r="D235" s="11"/>
      <c r="E235" s="59"/>
      <c r="F235" s="59"/>
      <c r="G235" s="59"/>
      <c r="H235" s="9"/>
      <c r="I235" s="10"/>
      <c r="J235" s="216"/>
      <c r="K235" s="118"/>
      <c r="L235" s="90"/>
      <c r="M235" s="9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 x14ac:dyDescent="0.25">
      <c r="A236" s="237"/>
      <c r="B236" s="9"/>
      <c r="C236" s="10"/>
      <c r="D236" s="11"/>
      <c r="E236" s="59"/>
      <c r="F236" s="59"/>
      <c r="G236" s="59"/>
      <c r="H236" s="9"/>
      <c r="I236" s="10"/>
      <c r="J236" s="216"/>
      <c r="K236" s="118"/>
      <c r="L236" s="90"/>
      <c r="M236" s="9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 x14ac:dyDescent="0.25">
      <c r="A237" s="237"/>
      <c r="B237" s="9"/>
      <c r="C237" s="10"/>
      <c r="D237" s="11"/>
      <c r="E237" s="59"/>
      <c r="F237" s="59"/>
      <c r="G237" s="59"/>
      <c r="H237" s="9"/>
      <c r="I237" s="10"/>
      <c r="J237" s="216"/>
      <c r="K237" s="118"/>
      <c r="L237" s="90"/>
      <c r="M237" s="9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 x14ac:dyDescent="0.25">
      <c r="A238" s="237"/>
      <c r="B238" s="9"/>
      <c r="C238" s="10"/>
      <c r="D238" s="11"/>
      <c r="E238" s="59"/>
      <c r="F238" s="59"/>
      <c r="G238" s="59"/>
      <c r="H238" s="9"/>
      <c r="I238" s="10"/>
      <c r="J238" s="216"/>
      <c r="K238" s="118"/>
      <c r="L238" s="90"/>
      <c r="M238" s="9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 x14ac:dyDescent="0.25">
      <c r="A239" s="237"/>
      <c r="B239" s="9"/>
      <c r="C239" s="10"/>
      <c r="D239" s="11"/>
      <c r="E239" s="59"/>
      <c r="F239" s="59"/>
      <c r="G239" s="59"/>
      <c r="H239" s="9"/>
      <c r="I239" s="10"/>
      <c r="J239" s="216"/>
      <c r="K239" s="118"/>
      <c r="L239" s="90"/>
      <c r="M239" s="9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 x14ac:dyDescent="0.25">
      <c r="A240" s="237"/>
      <c r="B240" s="9"/>
      <c r="C240" s="10"/>
      <c r="D240" s="11"/>
      <c r="E240" s="59"/>
      <c r="F240" s="59"/>
      <c r="G240" s="59"/>
      <c r="H240" s="9"/>
      <c r="I240" s="10"/>
      <c r="J240" s="216"/>
      <c r="K240" s="118"/>
      <c r="L240" s="90"/>
      <c r="M240" s="9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 x14ac:dyDescent="0.25">
      <c r="A241" s="237"/>
      <c r="B241" s="9"/>
      <c r="C241" s="10"/>
      <c r="D241" s="11"/>
      <c r="E241" s="59"/>
      <c r="F241" s="59"/>
      <c r="G241" s="59"/>
      <c r="H241" s="9"/>
      <c r="I241" s="10"/>
      <c r="J241" s="216"/>
      <c r="K241" s="118"/>
      <c r="L241" s="90"/>
      <c r="M241" s="9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 x14ac:dyDescent="0.25">
      <c r="A242" s="237"/>
      <c r="B242" s="9"/>
      <c r="C242" s="10"/>
      <c r="D242" s="11"/>
      <c r="E242" s="59"/>
      <c r="F242" s="59"/>
      <c r="G242" s="59"/>
      <c r="H242" s="9"/>
      <c r="I242" s="10"/>
      <c r="J242" s="216"/>
      <c r="K242" s="118"/>
      <c r="L242" s="90"/>
      <c r="M242" s="9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 x14ac:dyDescent="0.25">
      <c r="A243" s="237"/>
      <c r="B243" s="9"/>
      <c r="C243" s="10"/>
      <c r="D243" s="11"/>
      <c r="E243" s="59"/>
      <c r="F243" s="59"/>
      <c r="G243" s="59"/>
      <c r="H243" s="9"/>
      <c r="I243" s="10"/>
      <c r="J243" s="216"/>
      <c r="K243" s="118"/>
      <c r="L243" s="90"/>
      <c r="M243" s="9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 x14ac:dyDescent="0.25">
      <c r="A244" s="237"/>
      <c r="B244" s="9"/>
      <c r="C244" s="10"/>
      <c r="D244" s="11"/>
      <c r="E244" s="59"/>
      <c r="F244" s="59"/>
      <c r="G244" s="59"/>
      <c r="H244" s="9"/>
      <c r="I244" s="10"/>
      <c r="J244" s="216"/>
      <c r="K244" s="118"/>
      <c r="L244" s="90"/>
      <c r="M244" s="9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 x14ac:dyDescent="0.25">
      <c r="A245" s="237"/>
      <c r="B245" s="9"/>
      <c r="C245" s="10"/>
      <c r="D245" s="11"/>
      <c r="E245" s="59"/>
      <c r="F245" s="59"/>
      <c r="G245" s="59"/>
      <c r="H245" s="9"/>
      <c r="I245" s="10"/>
      <c r="J245" s="216"/>
      <c r="K245" s="118"/>
      <c r="L245" s="90"/>
      <c r="M245" s="9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 x14ac:dyDescent="0.25">
      <c r="A246" s="237"/>
      <c r="B246" s="9"/>
      <c r="C246" s="10"/>
      <c r="D246" s="11"/>
      <c r="E246" s="59"/>
      <c r="F246" s="59"/>
      <c r="G246" s="59"/>
      <c r="H246" s="9"/>
      <c r="I246" s="10"/>
      <c r="J246" s="216"/>
      <c r="K246" s="118"/>
      <c r="L246" s="90"/>
      <c r="M246" s="9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 x14ac:dyDescent="0.25">
      <c r="A247" s="237"/>
      <c r="B247" s="9"/>
      <c r="C247" s="10"/>
      <c r="D247" s="11"/>
      <c r="E247" s="59"/>
      <c r="F247" s="59"/>
      <c r="G247" s="59"/>
      <c r="H247" s="9"/>
      <c r="I247" s="10"/>
      <c r="J247" s="216"/>
      <c r="K247" s="118"/>
      <c r="L247" s="90"/>
      <c r="M247" s="9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 x14ac:dyDescent="0.25">
      <c r="A248" s="237"/>
      <c r="B248" s="9"/>
      <c r="C248" s="10"/>
      <c r="D248" s="11"/>
      <c r="E248" s="59"/>
      <c r="F248" s="59"/>
      <c r="G248" s="59"/>
      <c r="H248" s="9"/>
      <c r="I248" s="10"/>
      <c r="J248" s="216"/>
      <c r="K248" s="118"/>
      <c r="L248" s="90"/>
      <c r="M248" s="9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 x14ac:dyDescent="0.25">
      <c r="A249" s="237"/>
      <c r="B249" s="9"/>
      <c r="C249" s="10"/>
      <c r="D249" s="11"/>
      <c r="E249" s="59"/>
      <c r="F249" s="59"/>
      <c r="G249" s="59"/>
      <c r="H249" s="9"/>
      <c r="I249" s="10"/>
      <c r="J249" s="216"/>
      <c r="K249" s="118"/>
      <c r="L249" s="90"/>
      <c r="M249" s="9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 x14ac:dyDescent="0.25">
      <c r="A250" s="237"/>
      <c r="B250" s="9"/>
      <c r="C250" s="10"/>
      <c r="D250" s="11"/>
      <c r="E250" s="59"/>
      <c r="F250" s="59"/>
      <c r="G250" s="59"/>
      <c r="H250" s="9"/>
      <c r="I250" s="10"/>
      <c r="J250" s="216"/>
      <c r="K250" s="118"/>
      <c r="L250" s="90"/>
      <c r="M250" s="9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</sheetData>
  <mergeCells count="130">
    <mergeCell ref="A161:B164"/>
    <mergeCell ref="H161:I164"/>
    <mergeCell ref="A165:B168"/>
    <mergeCell ref="H165:I168"/>
    <mergeCell ref="A154:I154"/>
    <mergeCell ref="I155:I156"/>
    <mergeCell ref="A157:I157"/>
    <mergeCell ref="A158:A160"/>
    <mergeCell ref="B158:B160"/>
    <mergeCell ref="H158:H160"/>
    <mergeCell ref="I158:I160"/>
    <mergeCell ref="A148:A150"/>
    <mergeCell ref="B148:B150"/>
    <mergeCell ref="H148:H150"/>
    <mergeCell ref="I148:I150"/>
    <mergeCell ref="A151:B153"/>
    <mergeCell ref="H151:H153"/>
    <mergeCell ref="I151:I153"/>
    <mergeCell ref="A128:I128"/>
    <mergeCell ref="J129:N129"/>
    <mergeCell ref="A131:I131"/>
    <mergeCell ref="A145:A147"/>
    <mergeCell ref="B145:B147"/>
    <mergeCell ref="H145:H147"/>
    <mergeCell ref="I145:I147"/>
    <mergeCell ref="A112:I112"/>
    <mergeCell ref="A120:A122"/>
    <mergeCell ref="B120:B122"/>
    <mergeCell ref="H120:H122"/>
    <mergeCell ref="I120:I122"/>
    <mergeCell ref="A125:B127"/>
    <mergeCell ref="H125:H127"/>
    <mergeCell ref="I125:I127"/>
    <mergeCell ref="A104:A106"/>
    <mergeCell ref="B104:B106"/>
    <mergeCell ref="H104:H106"/>
    <mergeCell ref="I104:I106"/>
    <mergeCell ref="A108:B111"/>
    <mergeCell ref="H108:H111"/>
    <mergeCell ref="I108:I111"/>
    <mergeCell ref="A96:A98"/>
    <mergeCell ref="B96:B98"/>
    <mergeCell ref="H96:H98"/>
    <mergeCell ref="I96:I98"/>
    <mergeCell ref="A101:A103"/>
    <mergeCell ref="B101:B103"/>
    <mergeCell ref="H101:H103"/>
    <mergeCell ref="I101:I103"/>
    <mergeCell ref="A90:A92"/>
    <mergeCell ref="B90:B92"/>
    <mergeCell ref="H90:H92"/>
    <mergeCell ref="I90:I92"/>
    <mergeCell ref="A93:A95"/>
    <mergeCell ref="B93:B95"/>
    <mergeCell ref="H93:H95"/>
    <mergeCell ref="I93:I95"/>
    <mergeCell ref="J83:K83"/>
    <mergeCell ref="A84:A86"/>
    <mergeCell ref="B84:B86"/>
    <mergeCell ref="H84:H89"/>
    <mergeCell ref="I84:I89"/>
    <mergeCell ref="A87:A89"/>
    <mergeCell ref="B87:B89"/>
    <mergeCell ref="A60:B62"/>
    <mergeCell ref="A64:I64"/>
    <mergeCell ref="A65:I65"/>
    <mergeCell ref="A78:A80"/>
    <mergeCell ref="B78:B80"/>
    <mergeCell ref="H78:H80"/>
    <mergeCell ref="I78:I80"/>
    <mergeCell ref="A54:A56"/>
    <mergeCell ref="B54:B56"/>
    <mergeCell ref="H54:H56"/>
    <mergeCell ref="I54:I56"/>
    <mergeCell ref="A57:B59"/>
    <mergeCell ref="H57:I59"/>
    <mergeCell ref="B42:B44"/>
    <mergeCell ref="H42:H44"/>
    <mergeCell ref="A45:I45"/>
    <mergeCell ref="A46:I46"/>
    <mergeCell ref="A47:A49"/>
    <mergeCell ref="B47:B49"/>
    <mergeCell ref="H47:H52"/>
    <mergeCell ref="I47:I52"/>
    <mergeCell ref="A50:A52"/>
    <mergeCell ref="B50:B52"/>
    <mergeCell ref="A35:A37"/>
    <mergeCell ref="B35:B37"/>
    <mergeCell ref="H35:H37"/>
    <mergeCell ref="I35:I44"/>
    <mergeCell ref="A38:A40"/>
    <mergeCell ref="B38:B40"/>
    <mergeCell ref="H38:H40"/>
    <mergeCell ref="A42:A44"/>
    <mergeCell ref="A53:I53"/>
    <mergeCell ref="A26:I26"/>
    <mergeCell ref="A27:A29"/>
    <mergeCell ref="B27:B29"/>
    <mergeCell ref="H27:H32"/>
    <mergeCell ref="I27:I32"/>
    <mergeCell ref="A30:A32"/>
    <mergeCell ref="B30:B32"/>
    <mergeCell ref="A33:I33"/>
    <mergeCell ref="A34:I34"/>
    <mergeCell ref="A20:A22"/>
    <mergeCell ref="B20:B22"/>
    <mergeCell ref="A23:A25"/>
    <mergeCell ref="B23:B25"/>
    <mergeCell ref="A6:I6"/>
    <mergeCell ref="A7:I7"/>
    <mergeCell ref="A8:A10"/>
    <mergeCell ref="B8:B10"/>
    <mergeCell ref="H8:H22"/>
    <mergeCell ref="I8:I22"/>
    <mergeCell ref="A11:A13"/>
    <mergeCell ref="B11:B13"/>
    <mergeCell ref="A14:A16"/>
    <mergeCell ref="B14:B16"/>
    <mergeCell ref="H23:H25"/>
    <mergeCell ref="I23:I25"/>
    <mergeCell ref="A1:B1"/>
    <mergeCell ref="A2:I2"/>
    <mergeCell ref="A3:A4"/>
    <mergeCell ref="B3:B4"/>
    <mergeCell ref="C3:C4"/>
    <mergeCell ref="D3:G3"/>
    <mergeCell ref="H3:H4"/>
    <mergeCell ref="I3:I4"/>
    <mergeCell ref="A17:A19"/>
    <mergeCell ref="B17:B19"/>
  </mergeCells>
  <pageMargins left="0.25" right="0.25" top="0.75" bottom="0.75" header="0.3" footer="0.3"/>
  <pageSetup paperSize="9" scale="51" orientation="portrait" r:id="rId1"/>
  <rowBreaks count="4" manualBreakCount="4">
    <brk id="44" max="9" man="1"/>
    <brk id="83" max="9" man="1"/>
    <brk id="115" max="9" man="1"/>
    <brk id="14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0"/>
  <sheetViews>
    <sheetView view="pageBreakPreview" topLeftCell="A13" zoomScale="90" zoomScaleNormal="80" zoomScaleSheetLayoutView="90" workbookViewId="0">
      <selection activeCell="F18" sqref="F18"/>
    </sheetView>
  </sheetViews>
  <sheetFormatPr defaultColWidth="9.140625" defaultRowHeight="15.75" x14ac:dyDescent="0.25"/>
  <cols>
    <col min="1" max="1" width="7.7109375" style="30" customWidth="1"/>
    <col min="2" max="2" width="38" style="191" customWidth="1"/>
    <col min="3" max="3" width="14.85546875" style="22" customWidth="1"/>
    <col min="4" max="4" width="16.85546875" style="189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191" customWidth="1"/>
    <col min="9" max="9" width="26.140625" style="22" customWidth="1"/>
    <col min="10" max="10" width="23.28515625" style="211" customWidth="1"/>
    <col min="11" max="11" width="23.28515625" style="116" customWidth="1"/>
    <col min="12" max="12" width="20.85546875" style="84" customWidth="1"/>
    <col min="13" max="13" width="9.5703125" style="84" customWidth="1"/>
    <col min="14" max="14" width="34" style="26" customWidth="1"/>
    <col min="15" max="53" width="9.140625" style="26"/>
    <col min="54" max="16384" width="9.140625" style="1"/>
  </cols>
  <sheetData>
    <row r="1" spans="1:53" x14ac:dyDescent="0.25">
      <c r="A1" s="240"/>
      <c r="B1" s="240"/>
      <c r="C1" s="10"/>
      <c r="D1" s="11"/>
      <c r="E1" s="59"/>
      <c r="F1" s="59"/>
      <c r="G1" s="59"/>
      <c r="H1" s="9"/>
      <c r="I1" s="10" t="s">
        <v>75</v>
      </c>
    </row>
    <row r="2" spans="1:53" ht="57" customHeight="1" x14ac:dyDescent="0.25">
      <c r="A2" s="241" t="s">
        <v>188</v>
      </c>
      <c r="B2" s="241"/>
      <c r="C2" s="241"/>
      <c r="D2" s="241"/>
      <c r="E2" s="241"/>
      <c r="F2" s="241"/>
      <c r="G2" s="241"/>
      <c r="H2" s="241"/>
      <c r="I2" s="241"/>
    </row>
    <row r="3" spans="1:53" ht="30" customHeight="1" x14ac:dyDescent="0.25">
      <c r="A3" s="242" t="s">
        <v>8</v>
      </c>
      <c r="B3" s="243" t="s">
        <v>39</v>
      </c>
      <c r="C3" s="243" t="s">
        <v>9</v>
      </c>
      <c r="D3" s="244" t="s">
        <v>10</v>
      </c>
      <c r="E3" s="244"/>
      <c r="F3" s="244"/>
      <c r="G3" s="244"/>
      <c r="H3" s="243" t="s">
        <v>12</v>
      </c>
      <c r="I3" s="243" t="s">
        <v>13</v>
      </c>
    </row>
    <row r="4" spans="1:53" ht="49.5" customHeight="1" x14ac:dyDescent="0.25">
      <c r="A4" s="242"/>
      <c r="B4" s="243"/>
      <c r="C4" s="243"/>
      <c r="D4" s="189" t="s">
        <v>11</v>
      </c>
      <c r="E4" s="189" t="s">
        <v>78</v>
      </c>
      <c r="F4" s="189" t="s">
        <v>104</v>
      </c>
      <c r="G4" s="189" t="s">
        <v>136</v>
      </c>
      <c r="H4" s="243"/>
      <c r="I4" s="243"/>
    </row>
    <row r="5" spans="1:53" s="2" customFormat="1" ht="12" x14ac:dyDescent="0.25">
      <c r="A5" s="15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211"/>
      <c r="K5" s="116"/>
      <c r="L5" s="85"/>
      <c r="M5" s="85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</row>
    <row r="6" spans="1:53" s="24" customFormat="1" ht="27.75" customHeight="1" x14ac:dyDescent="0.25">
      <c r="A6" s="255" t="s">
        <v>122</v>
      </c>
      <c r="B6" s="255"/>
      <c r="C6" s="255"/>
      <c r="D6" s="255"/>
      <c r="E6" s="255"/>
      <c r="F6" s="255"/>
      <c r="G6" s="255"/>
      <c r="H6" s="255"/>
      <c r="I6" s="255"/>
      <c r="J6" s="211"/>
      <c r="K6" s="116"/>
      <c r="L6" s="86"/>
      <c r="M6" s="86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</row>
    <row r="7" spans="1:53" s="3" customFormat="1" ht="27.75" customHeight="1" x14ac:dyDescent="0.25">
      <c r="A7" s="256" t="s">
        <v>112</v>
      </c>
      <c r="B7" s="256"/>
      <c r="C7" s="256"/>
      <c r="D7" s="256"/>
      <c r="E7" s="256"/>
      <c r="F7" s="256"/>
      <c r="G7" s="256"/>
      <c r="H7" s="256"/>
      <c r="I7" s="256"/>
      <c r="J7" s="211"/>
      <c r="K7" s="116"/>
      <c r="L7" s="86"/>
      <c r="M7" s="86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</row>
    <row r="8" spans="1:53" s="28" customFormat="1" ht="37.5" customHeight="1" x14ac:dyDescent="0.25">
      <c r="A8" s="257" t="s">
        <v>43</v>
      </c>
      <c r="B8" s="248" t="s">
        <v>139</v>
      </c>
      <c r="C8" s="191" t="s">
        <v>14</v>
      </c>
      <c r="D8" s="13">
        <f>SUM(E8:G8)</f>
        <v>0</v>
      </c>
      <c r="E8" s="72">
        <v>0</v>
      </c>
      <c r="F8" s="72">
        <v>0</v>
      </c>
      <c r="G8" s="72">
        <v>0</v>
      </c>
      <c r="H8" s="252" t="s">
        <v>16</v>
      </c>
      <c r="I8" s="252" t="s">
        <v>26</v>
      </c>
      <c r="J8" s="212"/>
      <c r="K8" s="124"/>
      <c r="L8" s="184"/>
      <c r="M8" s="185"/>
    </row>
    <row r="9" spans="1:53" s="28" customFormat="1" ht="29.25" customHeight="1" x14ac:dyDescent="0.25">
      <c r="A9" s="257"/>
      <c r="B9" s="248"/>
      <c r="C9" s="191" t="s">
        <v>15</v>
      </c>
      <c r="D9" s="13">
        <f>SUM(E9:G9)</f>
        <v>0</v>
      </c>
      <c r="E9" s="72">
        <v>0</v>
      </c>
      <c r="F9" s="72">
        <v>0</v>
      </c>
      <c r="G9" s="72">
        <v>0</v>
      </c>
      <c r="H9" s="253"/>
      <c r="I9" s="253"/>
      <c r="J9" s="212" t="s">
        <v>165</v>
      </c>
      <c r="K9" s="124" t="s">
        <v>165</v>
      </c>
      <c r="L9" s="184"/>
      <c r="M9" s="185"/>
    </row>
    <row r="10" spans="1:53" s="28" customFormat="1" ht="21.75" customHeight="1" x14ac:dyDescent="0.25">
      <c r="A10" s="257"/>
      <c r="B10" s="248"/>
      <c r="C10" s="191" t="s">
        <v>11</v>
      </c>
      <c r="D10" s="13">
        <f>SUM(E10:G10)</f>
        <v>0</v>
      </c>
      <c r="E10" s="72">
        <v>0</v>
      </c>
      <c r="F10" s="72">
        <f>F8+F9</f>
        <v>0</v>
      </c>
      <c r="G10" s="72">
        <f>SUM(G8:G9)</f>
        <v>0</v>
      </c>
      <c r="H10" s="253"/>
      <c r="I10" s="253"/>
      <c r="J10" s="212"/>
      <c r="K10" s="124"/>
      <c r="L10" s="184"/>
      <c r="M10" s="185"/>
    </row>
    <row r="11" spans="1:53" s="28" customFormat="1" ht="31.5" x14ac:dyDescent="0.25">
      <c r="A11" s="257" t="s">
        <v>44</v>
      </c>
      <c r="B11" s="248" t="s">
        <v>155</v>
      </c>
      <c r="C11" s="191" t="s">
        <v>14</v>
      </c>
      <c r="D11" s="13">
        <f>E11+F11+G11</f>
        <v>0</v>
      </c>
      <c r="E11" s="72">
        <v>0</v>
      </c>
      <c r="F11" s="72">
        <v>0</v>
      </c>
      <c r="G11" s="72">
        <v>0</v>
      </c>
      <c r="H11" s="253"/>
      <c r="I11" s="253"/>
      <c r="J11" s="212"/>
      <c r="K11" s="124"/>
      <c r="L11" s="185"/>
      <c r="M11" s="185"/>
    </row>
    <row r="12" spans="1:53" s="28" customFormat="1" ht="31.5" x14ac:dyDescent="0.25">
      <c r="A12" s="257"/>
      <c r="B12" s="248"/>
      <c r="C12" s="191" t="s">
        <v>15</v>
      </c>
      <c r="D12" s="13">
        <f>E12+F12+G12</f>
        <v>0</v>
      </c>
      <c r="E12" s="72">
        <v>0</v>
      </c>
      <c r="F12" s="72">
        <v>0</v>
      </c>
      <c r="G12" s="72">
        <v>0</v>
      </c>
      <c r="H12" s="253"/>
      <c r="I12" s="253"/>
      <c r="J12" s="212" t="s">
        <v>165</v>
      </c>
      <c r="K12" s="124" t="s">
        <v>165</v>
      </c>
      <c r="L12" s="185"/>
      <c r="M12" s="185"/>
    </row>
    <row r="13" spans="1:53" s="28" customFormat="1" ht="25.5" customHeight="1" x14ac:dyDescent="0.25">
      <c r="A13" s="257"/>
      <c r="B13" s="248"/>
      <c r="C13" s="191" t="s">
        <v>11</v>
      </c>
      <c r="D13" s="13">
        <f>D11+D12</f>
        <v>0</v>
      </c>
      <c r="E13" s="72">
        <v>0</v>
      </c>
      <c r="F13" s="72">
        <v>0</v>
      </c>
      <c r="G13" s="72">
        <f>G11+G12</f>
        <v>0</v>
      </c>
      <c r="H13" s="253"/>
      <c r="I13" s="253"/>
      <c r="J13" s="212"/>
      <c r="K13" s="124"/>
      <c r="L13" s="185"/>
      <c r="M13" s="185"/>
    </row>
    <row r="14" spans="1:53" s="28" customFormat="1" ht="31.5" x14ac:dyDescent="0.25">
      <c r="A14" s="257" t="s">
        <v>45</v>
      </c>
      <c r="B14" s="248" t="s">
        <v>156</v>
      </c>
      <c r="C14" s="191" t="s">
        <v>14</v>
      </c>
      <c r="D14" s="13">
        <f>E14+F14+G14</f>
        <v>0</v>
      </c>
      <c r="E14" s="72">
        <v>0</v>
      </c>
      <c r="F14" s="72">
        <v>0</v>
      </c>
      <c r="G14" s="72">
        <v>0</v>
      </c>
      <c r="H14" s="253"/>
      <c r="I14" s="253"/>
      <c r="J14" s="212"/>
      <c r="K14" s="124"/>
      <c r="L14" s="185"/>
      <c r="M14" s="185"/>
    </row>
    <row r="15" spans="1:53" s="28" customFormat="1" ht="31.5" x14ac:dyDescent="0.25">
      <c r="A15" s="257"/>
      <c r="B15" s="248"/>
      <c r="C15" s="191" t="s">
        <v>15</v>
      </c>
      <c r="D15" s="13">
        <f>E15+F15+G15</f>
        <v>0</v>
      </c>
      <c r="E15" s="72">
        <v>0</v>
      </c>
      <c r="F15" s="72">
        <v>0</v>
      </c>
      <c r="G15" s="72">
        <v>0</v>
      </c>
      <c r="H15" s="253"/>
      <c r="I15" s="253"/>
      <c r="J15" s="212" t="s">
        <v>165</v>
      </c>
      <c r="K15" s="124" t="s">
        <v>165</v>
      </c>
      <c r="L15" s="185"/>
      <c r="M15" s="185"/>
    </row>
    <row r="16" spans="1:53" s="28" customFormat="1" x14ac:dyDescent="0.25">
      <c r="A16" s="257"/>
      <c r="B16" s="248"/>
      <c r="C16" s="191" t="s">
        <v>11</v>
      </c>
      <c r="D16" s="13">
        <f>D14+D15</f>
        <v>0</v>
      </c>
      <c r="E16" s="72">
        <v>0</v>
      </c>
      <c r="F16" s="72">
        <f>F14+F15</f>
        <v>0</v>
      </c>
      <c r="G16" s="72">
        <f>G14+G15</f>
        <v>0</v>
      </c>
      <c r="H16" s="253"/>
      <c r="I16" s="253"/>
      <c r="J16" s="213"/>
      <c r="K16" s="186"/>
      <c r="L16" s="185"/>
      <c r="M16" s="185"/>
    </row>
    <row r="17" spans="1:53" s="28" customFormat="1" ht="31.5" x14ac:dyDescent="0.25">
      <c r="A17" s="245" t="s">
        <v>91</v>
      </c>
      <c r="B17" s="248" t="s">
        <v>128</v>
      </c>
      <c r="C17" s="191" t="s">
        <v>14</v>
      </c>
      <c r="D17" s="13">
        <f>E17+F17+G17</f>
        <v>2338.7170800000004</v>
      </c>
      <c r="E17" s="72">
        <v>0</v>
      </c>
      <c r="F17" s="72">
        <f>2314.14512+24.57196</f>
        <v>2338.7170800000004</v>
      </c>
      <c r="G17" s="72">
        <v>0</v>
      </c>
      <c r="H17" s="253"/>
      <c r="I17" s="253"/>
      <c r="J17" s="212"/>
      <c r="K17" s="124"/>
      <c r="L17" s="184"/>
      <c r="M17" s="185"/>
    </row>
    <row r="18" spans="1:53" s="28" customFormat="1" ht="31.5" x14ac:dyDescent="0.25">
      <c r="A18" s="246"/>
      <c r="B18" s="248"/>
      <c r="C18" s="191" t="s">
        <v>15</v>
      </c>
      <c r="D18" s="13">
        <f t="shared" ref="D18:D22" si="0">E18+F18+G18</f>
        <v>23398.578430000001</v>
      </c>
      <c r="E18" s="72">
        <v>0</v>
      </c>
      <c r="F18" s="72">
        <v>23398.578430000001</v>
      </c>
      <c r="G18" s="72">
        <v>0</v>
      </c>
      <c r="H18" s="253"/>
      <c r="I18" s="253"/>
      <c r="J18" s="212"/>
      <c r="K18" s="124"/>
      <c r="L18" s="185"/>
      <c r="M18" s="185"/>
    </row>
    <row r="19" spans="1:53" s="28" customFormat="1" x14ac:dyDescent="0.25">
      <c r="A19" s="247"/>
      <c r="B19" s="248"/>
      <c r="C19" s="191" t="s">
        <v>11</v>
      </c>
      <c r="D19" s="13">
        <f t="shared" si="0"/>
        <v>25737.295510000004</v>
      </c>
      <c r="E19" s="72">
        <f>E17+E18</f>
        <v>0</v>
      </c>
      <c r="F19" s="72">
        <f>F17+F18</f>
        <v>25737.295510000004</v>
      </c>
      <c r="G19" s="72">
        <v>0</v>
      </c>
      <c r="H19" s="253"/>
      <c r="I19" s="253"/>
      <c r="J19" s="212"/>
      <c r="K19" s="124"/>
      <c r="L19" s="185"/>
      <c r="M19" s="185"/>
    </row>
    <row r="20" spans="1:53" s="28" customFormat="1" ht="31.5" x14ac:dyDescent="0.25">
      <c r="A20" s="245" t="s">
        <v>97</v>
      </c>
      <c r="B20" s="248" t="s">
        <v>129</v>
      </c>
      <c r="C20" s="191" t="s">
        <v>14</v>
      </c>
      <c r="D20" s="13">
        <f t="shared" si="0"/>
        <v>3446.2430799999997</v>
      </c>
      <c r="E20" s="72">
        <v>0</v>
      </c>
      <c r="F20" s="72">
        <f>3410.02022+36.22286</f>
        <v>3446.2430799999997</v>
      </c>
      <c r="G20" s="72">
        <v>0</v>
      </c>
      <c r="H20" s="253"/>
      <c r="I20" s="253"/>
      <c r="J20" s="212"/>
      <c r="K20" s="124"/>
      <c r="L20" s="184"/>
      <c r="M20" s="185"/>
    </row>
    <row r="21" spans="1:53" s="28" customFormat="1" ht="31.5" x14ac:dyDescent="0.25">
      <c r="A21" s="246"/>
      <c r="B21" s="248"/>
      <c r="C21" s="191" t="s">
        <v>15</v>
      </c>
      <c r="D21" s="13">
        <f t="shared" si="0"/>
        <v>34479.0933</v>
      </c>
      <c r="E21" s="72">
        <v>0</v>
      </c>
      <c r="F21" s="72">
        <v>34479.0933</v>
      </c>
      <c r="G21" s="72">
        <v>0</v>
      </c>
      <c r="H21" s="253"/>
      <c r="I21" s="253"/>
      <c r="J21" s="212"/>
      <c r="K21" s="124"/>
      <c r="L21" s="184"/>
      <c r="M21" s="185"/>
    </row>
    <row r="22" spans="1:53" s="28" customFormat="1" x14ac:dyDescent="0.25">
      <c r="A22" s="247"/>
      <c r="B22" s="248"/>
      <c r="C22" s="191" t="s">
        <v>11</v>
      </c>
      <c r="D22" s="13">
        <f t="shared" si="0"/>
        <v>37925.336380000001</v>
      </c>
      <c r="E22" s="72">
        <f>E20+E21</f>
        <v>0</v>
      </c>
      <c r="F22" s="72">
        <f>F20+F21</f>
        <v>37925.336380000001</v>
      </c>
      <c r="G22" s="72">
        <v>0</v>
      </c>
      <c r="H22" s="253"/>
      <c r="I22" s="253"/>
      <c r="J22" s="212"/>
      <c r="K22" s="124"/>
      <c r="L22" s="184"/>
      <c r="M22" s="185"/>
    </row>
    <row r="23" spans="1:53" s="28" customFormat="1" ht="31.5" x14ac:dyDescent="0.25">
      <c r="A23" s="249" t="s">
        <v>133</v>
      </c>
      <c r="B23" s="252" t="s">
        <v>184</v>
      </c>
      <c r="C23" s="210" t="s">
        <v>14</v>
      </c>
      <c r="D23" s="13">
        <f>E23+F23+G23</f>
        <v>1000</v>
      </c>
      <c r="E23" s="72">
        <v>0</v>
      </c>
      <c r="F23" s="72">
        <v>0</v>
      </c>
      <c r="G23" s="72">
        <v>1000</v>
      </c>
      <c r="H23" s="252" t="s">
        <v>132</v>
      </c>
      <c r="I23" s="252" t="s">
        <v>185</v>
      </c>
      <c r="J23" s="212"/>
      <c r="K23" s="124"/>
      <c r="L23" s="184"/>
      <c r="M23" s="185"/>
    </row>
    <row r="24" spans="1:53" s="28" customFormat="1" ht="31.5" x14ac:dyDescent="0.25">
      <c r="A24" s="250"/>
      <c r="B24" s="253"/>
      <c r="C24" s="210" t="s">
        <v>15</v>
      </c>
      <c r="D24" s="13">
        <f>E24+F24+G24</f>
        <v>7279.5</v>
      </c>
      <c r="E24" s="72">
        <v>0</v>
      </c>
      <c r="F24" s="72">
        <v>0</v>
      </c>
      <c r="G24" s="72">
        <v>7279.5</v>
      </c>
      <c r="H24" s="253"/>
      <c r="I24" s="253"/>
      <c r="J24" s="212"/>
      <c r="K24" s="124"/>
      <c r="L24" s="184"/>
      <c r="M24" s="185"/>
    </row>
    <row r="25" spans="1:53" s="28" customFormat="1" x14ac:dyDescent="0.25">
      <c r="A25" s="251"/>
      <c r="B25" s="254"/>
      <c r="C25" s="210" t="s">
        <v>11</v>
      </c>
      <c r="D25" s="13">
        <f>E25+F25+G25</f>
        <v>8279.5</v>
      </c>
      <c r="E25" s="72">
        <v>0</v>
      </c>
      <c r="F25" s="72">
        <v>0</v>
      </c>
      <c r="G25" s="72">
        <f>G23+G24</f>
        <v>8279.5</v>
      </c>
      <c r="H25" s="254"/>
      <c r="I25" s="254"/>
      <c r="J25" s="212"/>
      <c r="K25" s="124"/>
      <c r="L25" s="184"/>
      <c r="M25" s="185"/>
    </row>
    <row r="26" spans="1:53" s="3" customFormat="1" x14ac:dyDescent="0.25">
      <c r="A26" s="256" t="s">
        <v>150</v>
      </c>
      <c r="B26" s="256"/>
      <c r="C26" s="256"/>
      <c r="D26" s="256"/>
      <c r="E26" s="256"/>
      <c r="F26" s="256"/>
      <c r="G26" s="256"/>
      <c r="H26" s="256"/>
      <c r="I26" s="256"/>
      <c r="J26" s="211"/>
      <c r="K26" s="116"/>
      <c r="L26" s="86"/>
      <c r="M26" s="86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</row>
    <row r="27" spans="1:53" s="3" customFormat="1" ht="31.5" customHeight="1" x14ac:dyDescent="0.25">
      <c r="A27" s="258" t="s">
        <v>151</v>
      </c>
      <c r="B27" s="248" t="s">
        <v>152</v>
      </c>
      <c r="C27" s="209" t="s">
        <v>14</v>
      </c>
      <c r="D27" s="76">
        <f>E27+F27++G27</f>
        <v>0</v>
      </c>
      <c r="E27" s="72">
        <v>0</v>
      </c>
      <c r="F27" s="76">
        <v>0</v>
      </c>
      <c r="G27" s="76">
        <v>0</v>
      </c>
      <c r="H27" s="252" t="s">
        <v>16</v>
      </c>
      <c r="I27" s="252" t="s">
        <v>153</v>
      </c>
      <c r="J27" s="211"/>
      <c r="K27" s="116"/>
      <c r="L27" s="86"/>
      <c r="M27" s="86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</row>
    <row r="28" spans="1:53" s="3" customFormat="1" ht="31.5" x14ac:dyDescent="0.25">
      <c r="A28" s="258"/>
      <c r="B28" s="248"/>
      <c r="C28" s="209" t="s">
        <v>15</v>
      </c>
      <c r="D28" s="76">
        <f t="shared" ref="D28:D29" si="1">E28+F28++G28</f>
        <v>0</v>
      </c>
      <c r="E28" s="72">
        <v>0</v>
      </c>
      <c r="F28" s="76">
        <v>0</v>
      </c>
      <c r="G28" s="76">
        <v>0</v>
      </c>
      <c r="H28" s="253"/>
      <c r="I28" s="253"/>
      <c r="J28" s="211" t="s">
        <v>181</v>
      </c>
      <c r="K28" s="116" t="s">
        <v>181</v>
      </c>
      <c r="L28" s="86"/>
      <c r="M28" s="86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</row>
    <row r="29" spans="1:53" s="3" customFormat="1" x14ac:dyDescent="0.25">
      <c r="A29" s="258"/>
      <c r="B29" s="248"/>
      <c r="C29" s="209" t="s">
        <v>11</v>
      </c>
      <c r="D29" s="76">
        <f t="shared" si="1"/>
        <v>0</v>
      </c>
      <c r="E29" s="72">
        <v>0</v>
      </c>
      <c r="F29" s="76">
        <v>0</v>
      </c>
      <c r="G29" s="76">
        <v>0</v>
      </c>
      <c r="H29" s="253"/>
      <c r="I29" s="253"/>
      <c r="J29" s="211"/>
      <c r="K29" s="116"/>
      <c r="L29" s="86"/>
      <c r="M29" s="86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</row>
    <row r="30" spans="1:53" s="3" customFormat="1" ht="31.5" x14ac:dyDescent="0.25">
      <c r="A30" s="259"/>
      <c r="B30" s="262" t="s">
        <v>121</v>
      </c>
      <c r="C30" s="208" t="s">
        <v>14</v>
      </c>
      <c r="D30" s="75">
        <f>E30+F30+G30</f>
        <v>6784.8601600000002</v>
      </c>
      <c r="E30" s="75">
        <f>E8+E14+E11+E17+E27</f>
        <v>0</v>
      </c>
      <c r="F30" s="75">
        <f>F8+F14+F11+F17+F27+F20-0.1</f>
        <v>5784.8601600000002</v>
      </c>
      <c r="G30" s="75">
        <f>G8+G14+G11+G17+G27+G23</f>
        <v>1000</v>
      </c>
      <c r="H30" s="253"/>
      <c r="I30" s="253"/>
      <c r="J30" s="211"/>
      <c r="K30" s="116"/>
      <c r="L30" s="86"/>
      <c r="M30" s="86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</row>
    <row r="31" spans="1:53" s="3" customFormat="1" ht="31.5" x14ac:dyDescent="0.25">
      <c r="A31" s="260"/>
      <c r="B31" s="263"/>
      <c r="C31" s="208" t="s">
        <v>15</v>
      </c>
      <c r="D31" s="75">
        <f t="shared" ref="D31:D32" si="2">E31+F31+G31</f>
        <v>65157.171730000002</v>
      </c>
      <c r="E31" s="13">
        <f>E9+E12+E15+E18+E21+E28</f>
        <v>0</v>
      </c>
      <c r="F31" s="13">
        <f>F9+F12+F15+F18+F21+F28</f>
        <v>57877.671730000002</v>
      </c>
      <c r="G31" s="13">
        <f>G9+G12+G15+G18+G21+G28+G24</f>
        <v>7279.5</v>
      </c>
      <c r="H31" s="253"/>
      <c r="I31" s="253"/>
      <c r="J31" s="211"/>
      <c r="K31" s="116"/>
      <c r="L31" s="86"/>
      <c r="M31" s="86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</row>
    <row r="32" spans="1:53" s="3" customFormat="1" x14ac:dyDescent="0.25">
      <c r="A32" s="261"/>
      <c r="B32" s="241"/>
      <c r="C32" s="208" t="s">
        <v>11</v>
      </c>
      <c r="D32" s="75">
        <f t="shared" si="2"/>
        <v>71942.13188999999</v>
      </c>
      <c r="E32" s="13">
        <f>E30+E31</f>
        <v>0</v>
      </c>
      <c r="F32" s="13">
        <f>F30+F31+0.1</f>
        <v>63662.631889999997</v>
      </c>
      <c r="G32" s="13">
        <f t="shared" ref="G32" si="3">G30+G31</f>
        <v>8279.5</v>
      </c>
      <c r="H32" s="254"/>
      <c r="I32" s="254"/>
      <c r="J32" s="211"/>
      <c r="K32" s="116"/>
      <c r="L32" s="86"/>
      <c r="M32" s="86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</row>
    <row r="33" spans="1:53" s="3" customFormat="1" ht="37.5" customHeight="1" x14ac:dyDescent="0.25">
      <c r="A33" s="264" t="s">
        <v>123</v>
      </c>
      <c r="B33" s="265"/>
      <c r="C33" s="265"/>
      <c r="D33" s="265"/>
      <c r="E33" s="265"/>
      <c r="F33" s="265"/>
      <c r="G33" s="265"/>
      <c r="H33" s="265"/>
      <c r="I33" s="266"/>
      <c r="J33" s="211"/>
      <c r="K33" s="116"/>
      <c r="L33" s="86"/>
      <c r="M33" s="86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</row>
    <row r="34" spans="1:53" s="3" customFormat="1" ht="43.15" customHeight="1" x14ac:dyDescent="0.25">
      <c r="A34" s="267" t="s">
        <v>114</v>
      </c>
      <c r="B34" s="268"/>
      <c r="C34" s="268"/>
      <c r="D34" s="268"/>
      <c r="E34" s="268"/>
      <c r="F34" s="268"/>
      <c r="G34" s="268"/>
      <c r="H34" s="268"/>
      <c r="I34" s="269"/>
      <c r="J34" s="211"/>
      <c r="K34" s="116"/>
      <c r="L34" s="86"/>
      <c r="M34" s="86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</row>
    <row r="35" spans="1:53" s="3" customFormat="1" ht="31.5" x14ac:dyDescent="0.25">
      <c r="A35" s="257" t="s">
        <v>113</v>
      </c>
      <c r="B35" s="252" t="s">
        <v>114</v>
      </c>
      <c r="C35" s="191" t="s">
        <v>14</v>
      </c>
      <c r="D35" s="13">
        <v>0</v>
      </c>
      <c r="E35" s="72">
        <v>0</v>
      </c>
      <c r="F35" s="72">
        <v>0</v>
      </c>
      <c r="G35" s="74">
        <v>0</v>
      </c>
      <c r="H35" s="248" t="s">
        <v>16</v>
      </c>
      <c r="I35" s="252" t="s">
        <v>72</v>
      </c>
      <c r="J35" s="211"/>
      <c r="K35" s="116"/>
      <c r="L35" s="86"/>
      <c r="M35" s="86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s="3" customFormat="1" ht="31.5" x14ac:dyDescent="0.25">
      <c r="A36" s="257"/>
      <c r="B36" s="253"/>
      <c r="C36" s="191" t="s">
        <v>15</v>
      </c>
      <c r="D36" s="75">
        <v>0</v>
      </c>
      <c r="E36" s="72">
        <v>0</v>
      </c>
      <c r="F36" s="72">
        <v>0</v>
      </c>
      <c r="G36" s="74">
        <v>0</v>
      </c>
      <c r="H36" s="248"/>
      <c r="I36" s="253"/>
      <c r="J36" s="211" t="s">
        <v>166</v>
      </c>
      <c r="K36" s="116" t="s">
        <v>166</v>
      </c>
      <c r="L36" s="86"/>
      <c r="M36" s="86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s="3" customFormat="1" x14ac:dyDescent="0.25">
      <c r="A37" s="257"/>
      <c r="B37" s="254"/>
      <c r="C37" s="191" t="s">
        <v>11</v>
      </c>
      <c r="D37" s="75">
        <v>0</v>
      </c>
      <c r="E37" s="72">
        <f>E35+E36</f>
        <v>0</v>
      </c>
      <c r="F37" s="72">
        <f>F35+F36</f>
        <v>0</v>
      </c>
      <c r="G37" s="74">
        <v>0</v>
      </c>
      <c r="H37" s="248"/>
      <c r="I37" s="253"/>
      <c r="J37" s="211"/>
      <c r="K37" s="116"/>
      <c r="L37" s="86"/>
      <c r="M37" s="86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</row>
    <row r="38" spans="1:53" s="3" customFormat="1" ht="31.5" customHeight="1" x14ac:dyDescent="0.25">
      <c r="A38" s="257" t="s">
        <v>130</v>
      </c>
      <c r="B38" s="248" t="s">
        <v>73</v>
      </c>
      <c r="C38" s="191" t="s">
        <v>14</v>
      </c>
      <c r="D38" s="13">
        <v>0</v>
      </c>
      <c r="E38" s="72">
        <v>0</v>
      </c>
      <c r="F38" s="72">
        <v>0</v>
      </c>
      <c r="G38" s="74">
        <v>0</v>
      </c>
      <c r="H38" s="248" t="s">
        <v>16</v>
      </c>
      <c r="I38" s="253"/>
      <c r="J38" s="211"/>
      <c r="K38" s="116"/>
      <c r="L38" s="86"/>
      <c r="M38" s="86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</row>
    <row r="39" spans="1:53" s="3" customFormat="1" ht="31.5" x14ac:dyDescent="0.25">
      <c r="A39" s="257"/>
      <c r="B39" s="248"/>
      <c r="C39" s="191" t="s">
        <v>15</v>
      </c>
      <c r="D39" s="75">
        <v>0</v>
      </c>
      <c r="E39" s="72">
        <v>0</v>
      </c>
      <c r="F39" s="72">
        <v>0</v>
      </c>
      <c r="G39" s="74">
        <v>0</v>
      </c>
      <c r="H39" s="248"/>
      <c r="I39" s="253"/>
      <c r="J39" s="211"/>
      <c r="K39" s="116"/>
      <c r="L39" s="86"/>
      <c r="M39" s="86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</row>
    <row r="40" spans="1:53" s="3" customFormat="1" x14ac:dyDescent="0.25">
      <c r="A40" s="257"/>
      <c r="B40" s="248"/>
      <c r="C40" s="191" t="s">
        <v>11</v>
      </c>
      <c r="D40" s="75">
        <v>0</v>
      </c>
      <c r="E40" s="72">
        <v>0</v>
      </c>
      <c r="F40" s="72">
        <f>F38+F39</f>
        <v>0</v>
      </c>
      <c r="G40" s="74">
        <v>0</v>
      </c>
      <c r="H40" s="248"/>
      <c r="I40" s="253"/>
      <c r="J40" s="211"/>
      <c r="K40" s="116"/>
      <c r="L40" s="86"/>
      <c r="M40" s="86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</row>
    <row r="41" spans="1:53" s="3" customFormat="1" ht="75" x14ac:dyDescent="0.25">
      <c r="A41" s="193" t="s">
        <v>52</v>
      </c>
      <c r="B41" s="115" t="s">
        <v>131</v>
      </c>
      <c r="C41" s="191" t="s">
        <v>14</v>
      </c>
      <c r="D41" s="75">
        <f>E41+F41+G41</f>
        <v>267</v>
      </c>
      <c r="E41" s="72">
        <v>267</v>
      </c>
      <c r="F41" s="72">
        <v>0</v>
      </c>
      <c r="G41" s="74">
        <v>0</v>
      </c>
      <c r="H41" s="191" t="s">
        <v>16</v>
      </c>
      <c r="I41" s="253"/>
      <c r="J41" s="211"/>
      <c r="K41" s="116"/>
      <c r="L41" s="86"/>
      <c r="M41" s="86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</row>
    <row r="42" spans="1:53" s="3" customFormat="1" ht="27.75" customHeight="1" x14ac:dyDescent="0.25">
      <c r="A42" s="270"/>
      <c r="B42" s="292" t="s">
        <v>120</v>
      </c>
      <c r="C42" s="188" t="s">
        <v>14</v>
      </c>
      <c r="D42" s="75">
        <f>E42+F42+G42</f>
        <v>267</v>
      </c>
      <c r="E42" s="13">
        <f>E35+E38+E41</f>
        <v>267</v>
      </c>
      <c r="F42" s="13">
        <f t="shared" ref="F42:G42" si="4">F35+F38+F41</f>
        <v>0</v>
      </c>
      <c r="G42" s="13">
        <f t="shared" si="4"/>
        <v>0</v>
      </c>
      <c r="H42" s="262" t="s">
        <v>16</v>
      </c>
      <c r="I42" s="253"/>
      <c r="J42" s="211"/>
      <c r="K42" s="116"/>
      <c r="L42" s="86"/>
      <c r="M42" s="86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</row>
    <row r="43" spans="1:53" s="3" customFormat="1" ht="30" customHeight="1" x14ac:dyDescent="0.25">
      <c r="A43" s="271"/>
      <c r="B43" s="293"/>
      <c r="C43" s="188" t="s">
        <v>15</v>
      </c>
      <c r="D43" s="75">
        <f t="shared" ref="D43:D44" si="5">E43+F43+G43</f>
        <v>0</v>
      </c>
      <c r="E43" s="13">
        <f>E36+E39</f>
        <v>0</v>
      </c>
      <c r="F43" s="13">
        <f t="shared" ref="F43:G43" si="6">F36+F39</f>
        <v>0</v>
      </c>
      <c r="G43" s="13">
        <f t="shared" si="6"/>
        <v>0</v>
      </c>
      <c r="H43" s="263"/>
      <c r="I43" s="253"/>
      <c r="J43" s="211"/>
      <c r="K43" s="116"/>
      <c r="L43" s="86"/>
      <c r="M43" s="86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</row>
    <row r="44" spans="1:53" s="3" customFormat="1" x14ac:dyDescent="0.25">
      <c r="A44" s="272"/>
      <c r="B44" s="294"/>
      <c r="C44" s="188" t="s">
        <v>11</v>
      </c>
      <c r="D44" s="75">
        <f t="shared" si="5"/>
        <v>267</v>
      </c>
      <c r="E44" s="13">
        <f>E42+E43</f>
        <v>267</v>
      </c>
      <c r="F44" s="13">
        <f t="shared" ref="F44:G44" si="7">F42+F43</f>
        <v>0</v>
      </c>
      <c r="G44" s="13">
        <f t="shared" si="7"/>
        <v>0</v>
      </c>
      <c r="H44" s="241"/>
      <c r="I44" s="254"/>
      <c r="J44" s="211"/>
      <c r="K44" s="116"/>
      <c r="L44" s="86"/>
      <c r="M44" s="86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</row>
    <row r="45" spans="1:53" s="3" customFormat="1" ht="48.75" customHeight="1" x14ac:dyDescent="0.25">
      <c r="A45" s="295" t="s">
        <v>115</v>
      </c>
      <c r="B45" s="296"/>
      <c r="C45" s="296"/>
      <c r="D45" s="296"/>
      <c r="E45" s="296"/>
      <c r="F45" s="296"/>
      <c r="G45" s="296"/>
      <c r="H45" s="296"/>
      <c r="I45" s="297"/>
      <c r="J45" s="211"/>
      <c r="K45" s="116"/>
      <c r="L45" s="86"/>
      <c r="M45" s="86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</row>
    <row r="46" spans="1:53" s="3" customFormat="1" ht="24.75" customHeight="1" x14ac:dyDescent="0.25">
      <c r="A46" s="267" t="s">
        <v>116</v>
      </c>
      <c r="B46" s="268"/>
      <c r="C46" s="268"/>
      <c r="D46" s="268"/>
      <c r="E46" s="268"/>
      <c r="F46" s="268"/>
      <c r="G46" s="268"/>
      <c r="H46" s="268"/>
      <c r="I46" s="269"/>
      <c r="J46" s="211"/>
      <c r="K46" s="116"/>
      <c r="L46" s="86"/>
      <c r="M46" s="86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</row>
    <row r="47" spans="1:53" s="3" customFormat="1" ht="31.5" x14ac:dyDescent="0.25">
      <c r="A47" s="245" t="s">
        <v>117</v>
      </c>
      <c r="B47" s="252" t="s">
        <v>77</v>
      </c>
      <c r="C47" s="191" t="s">
        <v>14</v>
      </c>
      <c r="D47" s="13">
        <f>SUM(E47:G47)</f>
        <v>0</v>
      </c>
      <c r="E47" s="72">
        <v>0</v>
      </c>
      <c r="F47" s="72">
        <v>0</v>
      </c>
      <c r="G47" s="74">
        <v>0</v>
      </c>
      <c r="H47" s="248" t="s">
        <v>16</v>
      </c>
      <c r="I47" s="248" t="s">
        <v>22</v>
      </c>
      <c r="J47" s="211"/>
      <c r="K47" s="116"/>
      <c r="L47" s="86"/>
      <c r="M47" s="86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</row>
    <row r="48" spans="1:53" s="3" customFormat="1" ht="31.5" x14ac:dyDescent="0.25">
      <c r="A48" s="246"/>
      <c r="B48" s="253"/>
      <c r="C48" s="191" t="s">
        <v>15</v>
      </c>
      <c r="D48" s="13">
        <f t="shared" ref="D48:D52" si="8">SUM(E48:G48)</f>
        <v>0</v>
      </c>
      <c r="E48" s="72">
        <v>0</v>
      </c>
      <c r="F48" s="72">
        <v>0</v>
      </c>
      <c r="G48" s="74">
        <v>0</v>
      </c>
      <c r="H48" s="248"/>
      <c r="I48" s="248"/>
      <c r="J48" s="211"/>
      <c r="K48" s="116"/>
      <c r="L48" s="86"/>
      <c r="M48" s="86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</row>
    <row r="49" spans="1:53" s="3" customFormat="1" x14ac:dyDescent="0.25">
      <c r="A49" s="247"/>
      <c r="B49" s="254"/>
      <c r="C49" s="191" t="s">
        <v>11</v>
      </c>
      <c r="D49" s="13">
        <f t="shared" si="8"/>
        <v>0</v>
      </c>
      <c r="E49" s="72">
        <v>0</v>
      </c>
      <c r="F49" s="72">
        <v>0</v>
      </c>
      <c r="G49" s="74">
        <v>0</v>
      </c>
      <c r="H49" s="248"/>
      <c r="I49" s="248"/>
      <c r="J49" s="211"/>
      <c r="K49" s="116"/>
      <c r="L49" s="86"/>
      <c r="M49" s="86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</row>
    <row r="50" spans="1:53" s="3" customFormat="1" ht="31.5" x14ac:dyDescent="0.25">
      <c r="A50" s="245" t="s">
        <v>57</v>
      </c>
      <c r="B50" s="252" t="s">
        <v>140</v>
      </c>
      <c r="C50" s="191" t="s">
        <v>14</v>
      </c>
      <c r="D50" s="13">
        <f t="shared" si="8"/>
        <v>116.7</v>
      </c>
      <c r="E50" s="72">
        <v>116.7</v>
      </c>
      <c r="F50" s="72">
        <v>0</v>
      </c>
      <c r="G50" s="74">
        <v>0</v>
      </c>
      <c r="H50" s="248"/>
      <c r="I50" s="248"/>
      <c r="J50" s="211"/>
      <c r="K50" s="116"/>
      <c r="L50" s="86"/>
      <c r="M50" s="86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</row>
    <row r="51" spans="1:53" s="3" customFormat="1" ht="31.5" x14ac:dyDescent="0.25">
      <c r="A51" s="246"/>
      <c r="B51" s="253"/>
      <c r="C51" s="191" t="s">
        <v>15</v>
      </c>
      <c r="D51" s="13">
        <f t="shared" si="8"/>
        <v>1341.9</v>
      </c>
      <c r="E51" s="72">
        <v>1341.9</v>
      </c>
      <c r="F51" s="72">
        <v>0</v>
      </c>
      <c r="G51" s="74">
        <v>0</v>
      </c>
      <c r="H51" s="248"/>
      <c r="I51" s="248"/>
      <c r="J51" s="211" t="s">
        <v>142</v>
      </c>
      <c r="K51" s="116" t="s">
        <v>142</v>
      </c>
      <c r="L51" s="86"/>
      <c r="M51" s="86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</row>
    <row r="52" spans="1:53" s="3" customFormat="1" x14ac:dyDescent="0.25">
      <c r="A52" s="247"/>
      <c r="B52" s="254"/>
      <c r="C52" s="191" t="s">
        <v>11</v>
      </c>
      <c r="D52" s="13">
        <f t="shared" si="8"/>
        <v>1458.6000000000001</v>
      </c>
      <c r="E52" s="72">
        <f>E50+E51</f>
        <v>1458.6000000000001</v>
      </c>
      <c r="F52" s="72">
        <v>0</v>
      </c>
      <c r="G52" s="72">
        <v>0</v>
      </c>
      <c r="H52" s="248"/>
      <c r="I52" s="248"/>
      <c r="J52" s="214"/>
      <c r="K52" s="117"/>
      <c r="L52" s="86"/>
      <c r="M52" s="86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</row>
    <row r="53" spans="1:53" s="3" customFormat="1" ht="33.75" customHeight="1" x14ac:dyDescent="0.25">
      <c r="A53" s="273" t="s">
        <v>118</v>
      </c>
      <c r="B53" s="274"/>
      <c r="C53" s="274"/>
      <c r="D53" s="274"/>
      <c r="E53" s="274"/>
      <c r="F53" s="274"/>
      <c r="G53" s="274"/>
      <c r="H53" s="274"/>
      <c r="I53" s="275"/>
      <c r="J53" s="214"/>
      <c r="K53" s="117"/>
      <c r="L53" s="86"/>
      <c r="M53" s="86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</row>
    <row r="54" spans="1:53" s="3" customFormat="1" ht="31.5" x14ac:dyDescent="0.25">
      <c r="A54" s="257" t="s">
        <v>79</v>
      </c>
      <c r="B54" s="248" t="s">
        <v>111</v>
      </c>
      <c r="C54" s="191" t="s">
        <v>14</v>
      </c>
      <c r="D54" s="13">
        <f>E54+F54</f>
        <v>235.51</v>
      </c>
      <c r="E54" s="72">
        <v>0</v>
      </c>
      <c r="F54" s="72">
        <v>235.51</v>
      </c>
      <c r="G54" s="22">
        <v>0</v>
      </c>
      <c r="H54" s="276" t="s">
        <v>16</v>
      </c>
      <c r="I54" s="277" t="s">
        <v>34</v>
      </c>
      <c r="J54" s="214"/>
      <c r="K54" s="117"/>
      <c r="L54" s="86"/>
      <c r="M54" s="86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</row>
    <row r="55" spans="1:53" s="3" customFormat="1" ht="31.5" x14ac:dyDescent="0.25">
      <c r="A55" s="257"/>
      <c r="B55" s="248"/>
      <c r="C55" s="191" t="s">
        <v>15</v>
      </c>
      <c r="D55" s="13">
        <f t="shared" ref="D55:D56" si="9">E55+F55</f>
        <v>2381.2661600000001</v>
      </c>
      <c r="E55" s="72">
        <v>0</v>
      </c>
      <c r="F55" s="72">
        <v>2381.2661600000001</v>
      </c>
      <c r="G55" s="22">
        <v>0</v>
      </c>
      <c r="H55" s="276"/>
      <c r="I55" s="278"/>
      <c r="J55" s="214"/>
      <c r="K55" s="117"/>
      <c r="L55" s="86"/>
      <c r="M55" s="86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</row>
    <row r="56" spans="1:53" s="3" customFormat="1" x14ac:dyDescent="0.25">
      <c r="A56" s="257"/>
      <c r="B56" s="248"/>
      <c r="C56" s="191" t="s">
        <v>11</v>
      </c>
      <c r="D56" s="13">
        <f t="shared" si="9"/>
        <v>2616.7761600000003</v>
      </c>
      <c r="E56" s="72">
        <f>E54+E55</f>
        <v>0</v>
      </c>
      <c r="F56" s="72">
        <v>2616.7761600000003</v>
      </c>
      <c r="G56" s="22">
        <v>0</v>
      </c>
      <c r="H56" s="276"/>
      <c r="I56" s="279"/>
      <c r="J56" s="214"/>
      <c r="K56" s="117"/>
      <c r="L56" s="86"/>
      <c r="M56" s="86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</row>
    <row r="57" spans="1:53" s="3" customFormat="1" ht="30.75" customHeight="1" x14ac:dyDescent="0.25">
      <c r="A57" s="280" t="s">
        <v>119</v>
      </c>
      <c r="B57" s="281"/>
      <c r="C57" s="18" t="s">
        <v>14</v>
      </c>
      <c r="D57" s="67">
        <f>E57+F57+G57</f>
        <v>352.21</v>
      </c>
      <c r="E57" s="67">
        <f>E47+E50+E54</f>
        <v>116.7</v>
      </c>
      <c r="F57" s="67">
        <f t="shared" ref="F57:G58" si="10">F47+F50+F54</f>
        <v>235.51</v>
      </c>
      <c r="G57" s="67">
        <f t="shared" si="10"/>
        <v>0</v>
      </c>
      <c r="H57" s="286"/>
      <c r="I57" s="287"/>
      <c r="J57" s="211"/>
      <c r="K57" s="116"/>
      <c r="L57" s="86"/>
      <c r="M57" s="86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</row>
    <row r="58" spans="1:53" s="3" customFormat="1" ht="30.75" customHeight="1" x14ac:dyDescent="0.25">
      <c r="A58" s="282"/>
      <c r="B58" s="283"/>
      <c r="C58" s="18" t="s">
        <v>15</v>
      </c>
      <c r="D58" s="67">
        <f t="shared" ref="D58:D59" si="11">E58+F58+G58</f>
        <v>3723.1661600000002</v>
      </c>
      <c r="E58" s="67">
        <f>E48+E51+E55</f>
        <v>1341.9</v>
      </c>
      <c r="F58" s="67">
        <f t="shared" si="10"/>
        <v>2381.2661600000001</v>
      </c>
      <c r="G58" s="67">
        <f t="shared" si="10"/>
        <v>0</v>
      </c>
      <c r="H58" s="288"/>
      <c r="I58" s="289"/>
      <c r="J58" s="212"/>
      <c r="K58" s="124"/>
      <c r="L58" s="86"/>
      <c r="M58" s="86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</row>
    <row r="59" spans="1:53" s="3" customFormat="1" x14ac:dyDescent="0.25">
      <c r="A59" s="284"/>
      <c r="B59" s="285"/>
      <c r="C59" s="18" t="s">
        <v>11</v>
      </c>
      <c r="D59" s="67">
        <f t="shared" si="11"/>
        <v>4075.3761600000007</v>
      </c>
      <c r="E59" s="67">
        <f>E57+E58</f>
        <v>1458.6000000000001</v>
      </c>
      <c r="F59" s="67">
        <f t="shared" ref="F59:G59" si="12">F57+F58</f>
        <v>2616.7761600000003</v>
      </c>
      <c r="G59" s="67">
        <f t="shared" si="12"/>
        <v>0</v>
      </c>
      <c r="H59" s="290"/>
      <c r="I59" s="291"/>
      <c r="J59" s="212"/>
      <c r="K59" s="124"/>
      <c r="L59" s="86"/>
      <c r="M59" s="86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</row>
    <row r="60" spans="1:53" s="123" customFormat="1" ht="31.5" x14ac:dyDescent="0.25">
      <c r="A60" s="309" t="s">
        <v>179</v>
      </c>
      <c r="B60" s="309"/>
      <c r="C60" s="196" t="s">
        <v>14</v>
      </c>
      <c r="D60" s="83">
        <f>E60+F60+G60</f>
        <v>7404.0701600000002</v>
      </c>
      <c r="E60" s="83">
        <f>E57+E42+E30</f>
        <v>383.7</v>
      </c>
      <c r="F60" s="83">
        <f t="shared" ref="F60:G61" si="13">F57+F42+F30</f>
        <v>6020.3701600000004</v>
      </c>
      <c r="G60" s="83">
        <f t="shared" si="13"/>
        <v>1000</v>
      </c>
      <c r="H60" s="131"/>
      <c r="I60" s="132"/>
      <c r="J60" s="215"/>
      <c r="K60" s="125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</row>
    <row r="61" spans="1:53" s="3" customFormat="1" ht="31.5" x14ac:dyDescent="0.25">
      <c r="A61" s="309"/>
      <c r="B61" s="309"/>
      <c r="C61" s="196" t="s">
        <v>15</v>
      </c>
      <c r="D61" s="83">
        <f t="shared" ref="D61:D62" si="14">E61+F61+G61</f>
        <v>68880.337889999995</v>
      </c>
      <c r="E61" s="83">
        <f>E58+E43+E31</f>
        <v>1341.9</v>
      </c>
      <c r="F61" s="83">
        <f t="shared" si="13"/>
        <v>60258.937890000001</v>
      </c>
      <c r="G61" s="83">
        <f t="shared" si="13"/>
        <v>7279.5</v>
      </c>
      <c r="H61" s="133"/>
      <c r="I61" s="134"/>
      <c r="J61" s="212"/>
      <c r="K61" s="124"/>
      <c r="L61" s="86"/>
      <c r="M61" s="86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</row>
    <row r="62" spans="1:53" s="3" customFormat="1" x14ac:dyDescent="0.25">
      <c r="A62" s="309"/>
      <c r="B62" s="309"/>
      <c r="C62" s="196" t="s">
        <v>11</v>
      </c>
      <c r="D62" s="83">
        <f t="shared" si="14"/>
        <v>76284.408050000013</v>
      </c>
      <c r="E62" s="83">
        <f>E60+E61</f>
        <v>1725.6000000000001</v>
      </c>
      <c r="F62" s="83">
        <f t="shared" ref="F62" si="15">F60+F61</f>
        <v>66279.308050000007</v>
      </c>
      <c r="G62" s="83">
        <f>G60+G61</f>
        <v>8279.5</v>
      </c>
      <c r="H62" s="135"/>
      <c r="I62" s="136"/>
      <c r="J62" s="211"/>
      <c r="K62" s="116"/>
      <c r="L62" s="86"/>
      <c r="M62" s="86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</row>
    <row r="63" spans="1:53" s="28" customFormat="1" x14ac:dyDescent="0.25">
      <c r="A63" s="126"/>
      <c r="B63" s="127"/>
      <c r="C63" s="127"/>
      <c r="D63" s="128"/>
      <c r="E63" s="128"/>
      <c r="F63" s="128"/>
      <c r="G63" s="128"/>
      <c r="H63" s="129"/>
      <c r="I63" s="130"/>
      <c r="J63" s="212"/>
      <c r="K63" s="124"/>
    </row>
    <row r="64" spans="1:53" s="24" customFormat="1" ht="27.75" customHeight="1" x14ac:dyDescent="0.25">
      <c r="A64" s="310" t="s">
        <v>64</v>
      </c>
      <c r="B64" s="311"/>
      <c r="C64" s="311"/>
      <c r="D64" s="311"/>
      <c r="E64" s="311"/>
      <c r="F64" s="311"/>
      <c r="G64" s="311"/>
      <c r="H64" s="311"/>
      <c r="I64" s="312"/>
      <c r="J64" s="211"/>
      <c r="K64" s="116"/>
      <c r="L64" s="86"/>
      <c r="M64" s="86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</row>
    <row r="65" spans="1:53" s="3" customFormat="1" ht="27.75" customHeight="1" x14ac:dyDescent="0.25">
      <c r="A65" s="267" t="s">
        <v>46</v>
      </c>
      <c r="B65" s="268"/>
      <c r="C65" s="268"/>
      <c r="D65" s="268"/>
      <c r="E65" s="268"/>
      <c r="F65" s="268"/>
      <c r="G65" s="268"/>
      <c r="H65" s="268"/>
      <c r="I65" s="269"/>
      <c r="J65" s="211"/>
      <c r="K65" s="116"/>
      <c r="L65" s="86"/>
      <c r="M65" s="86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</row>
    <row r="66" spans="1:53" s="3" customFormat="1" ht="47.25" x14ac:dyDescent="0.25">
      <c r="A66" s="201">
        <v>1</v>
      </c>
      <c r="B66" s="188" t="s">
        <v>0</v>
      </c>
      <c r="C66" s="188" t="s">
        <v>14</v>
      </c>
      <c r="D66" s="75">
        <f>D67+D68+D69+D70+D71</f>
        <v>32849.4</v>
      </c>
      <c r="E66" s="75">
        <f>E67+E68+E69+E70+E71</f>
        <v>12500</v>
      </c>
      <c r="F66" s="75">
        <f>F67+F68+F69+F70+F71</f>
        <v>9624.7000000000007</v>
      </c>
      <c r="G66" s="75">
        <f>G67+G68+G69+G70+G71</f>
        <v>10724.7</v>
      </c>
      <c r="H66" s="188" t="s">
        <v>16</v>
      </c>
      <c r="I66" s="188" t="s">
        <v>18</v>
      </c>
      <c r="J66" s="211"/>
      <c r="K66" s="116"/>
      <c r="L66" s="86"/>
      <c r="M66" s="86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</row>
    <row r="67" spans="1:53" ht="47.25" x14ac:dyDescent="0.25">
      <c r="A67" s="190" t="s">
        <v>43</v>
      </c>
      <c r="B67" s="191" t="s">
        <v>1</v>
      </c>
      <c r="C67" s="191" t="s">
        <v>14</v>
      </c>
      <c r="D67" s="76">
        <f>SUM(E67:G67)</f>
        <v>30049.4</v>
      </c>
      <c r="E67" s="76">
        <v>11000</v>
      </c>
      <c r="F67" s="76">
        <v>9024.7000000000007</v>
      </c>
      <c r="G67" s="76">
        <v>10024.700000000001</v>
      </c>
      <c r="H67" s="191" t="s">
        <v>16</v>
      </c>
      <c r="I67" s="191" t="s">
        <v>18</v>
      </c>
      <c r="L67" s="87"/>
    </row>
    <row r="68" spans="1:53" ht="47.25" x14ac:dyDescent="0.25">
      <c r="A68" s="190" t="s">
        <v>44</v>
      </c>
      <c r="B68" s="191" t="s">
        <v>2</v>
      </c>
      <c r="C68" s="191" t="s">
        <v>14</v>
      </c>
      <c r="D68" s="76">
        <f>SUM(E68:G68)</f>
        <v>2800</v>
      </c>
      <c r="E68" s="76">
        <f>1200+300</f>
        <v>1500</v>
      </c>
      <c r="F68" s="76">
        <v>600</v>
      </c>
      <c r="G68" s="76">
        <v>700</v>
      </c>
      <c r="H68" s="191" t="s">
        <v>16</v>
      </c>
      <c r="I68" s="191" t="s">
        <v>18</v>
      </c>
      <c r="J68" s="211" t="s">
        <v>167</v>
      </c>
      <c r="K68" s="116" t="s">
        <v>167</v>
      </c>
    </row>
    <row r="69" spans="1:53" ht="47.25" x14ac:dyDescent="0.25">
      <c r="A69" s="190" t="s">
        <v>45</v>
      </c>
      <c r="B69" s="200" t="s">
        <v>76</v>
      </c>
      <c r="C69" s="191" t="s">
        <v>14</v>
      </c>
      <c r="D69" s="76">
        <f>E69+F69+G69</f>
        <v>0</v>
      </c>
      <c r="E69" s="76">
        <v>0</v>
      </c>
      <c r="F69" s="76">
        <v>0</v>
      </c>
      <c r="G69" s="76">
        <v>0</v>
      </c>
      <c r="H69" s="191" t="s">
        <v>16</v>
      </c>
      <c r="I69" s="191" t="s">
        <v>18</v>
      </c>
      <c r="J69" s="211" t="s">
        <v>168</v>
      </c>
      <c r="K69" s="116" t="s">
        <v>168</v>
      </c>
    </row>
    <row r="70" spans="1:53" ht="45.75" hidden="1" customHeight="1" x14ac:dyDescent="0.25">
      <c r="A70" s="66" t="s">
        <v>91</v>
      </c>
      <c r="B70" s="200" t="s">
        <v>106</v>
      </c>
      <c r="C70" s="191" t="s">
        <v>14</v>
      </c>
      <c r="D70" s="72">
        <f>E70+F70+G70</f>
        <v>0</v>
      </c>
      <c r="E70" s="110">
        <v>0</v>
      </c>
      <c r="F70" s="72">
        <v>0</v>
      </c>
      <c r="G70" s="72">
        <v>0</v>
      </c>
      <c r="H70" s="42" t="s">
        <v>16</v>
      </c>
      <c r="I70" s="42" t="s">
        <v>18</v>
      </c>
    </row>
    <row r="71" spans="1:53" ht="0.75" hidden="1" customHeight="1" x14ac:dyDescent="0.25">
      <c r="A71" s="190" t="s">
        <v>97</v>
      </c>
      <c r="B71" s="200" t="s">
        <v>107</v>
      </c>
      <c r="C71" s="191" t="s">
        <v>14</v>
      </c>
      <c r="D71" s="72">
        <f>E71+F71+G71</f>
        <v>0</v>
      </c>
      <c r="E71" s="72">
        <v>0</v>
      </c>
      <c r="F71" s="72">
        <v>0</v>
      </c>
      <c r="G71" s="72">
        <v>0</v>
      </c>
      <c r="H71" s="191" t="s">
        <v>16</v>
      </c>
      <c r="I71" s="191" t="s">
        <v>18</v>
      </c>
    </row>
    <row r="72" spans="1:53" s="3" customFormat="1" ht="94.5" x14ac:dyDescent="0.25">
      <c r="A72" s="201" t="s">
        <v>41</v>
      </c>
      <c r="B72" s="202" t="s">
        <v>3</v>
      </c>
      <c r="C72" s="202" t="s">
        <v>14</v>
      </c>
      <c r="D72" s="75">
        <f>E72+F72+G72</f>
        <v>0</v>
      </c>
      <c r="E72" s="75">
        <f>E73+E74+E75+E76+E77+E78+E81+E82+E83</f>
        <v>0</v>
      </c>
      <c r="F72" s="75">
        <f t="shared" ref="F72:G72" si="16">F73+F74+F75+F76+F77+F78+F81+F82+F83</f>
        <v>0</v>
      </c>
      <c r="G72" s="75">
        <f t="shared" si="16"/>
        <v>0</v>
      </c>
      <c r="H72" s="202" t="s">
        <v>16</v>
      </c>
      <c r="I72" s="202" t="s">
        <v>19</v>
      </c>
      <c r="J72" s="211"/>
      <c r="K72" s="116"/>
      <c r="L72" s="86"/>
      <c r="M72" s="86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</row>
    <row r="73" spans="1:53" s="26" customFormat="1" ht="47.25" x14ac:dyDescent="0.25">
      <c r="A73" s="30" t="s">
        <v>113</v>
      </c>
      <c r="B73" s="200" t="s">
        <v>4</v>
      </c>
      <c r="C73" s="200" t="s">
        <v>14</v>
      </c>
      <c r="D73" s="76">
        <f t="shared" ref="D73:D77" si="17">E73+F73+G73</f>
        <v>0</v>
      </c>
      <c r="E73" s="76">
        <v>0</v>
      </c>
      <c r="F73" s="76">
        <v>0</v>
      </c>
      <c r="G73" s="76">
        <v>0</v>
      </c>
      <c r="H73" s="200" t="s">
        <v>16</v>
      </c>
      <c r="I73" s="200" t="s">
        <v>4</v>
      </c>
      <c r="J73" s="211" t="s">
        <v>169</v>
      </c>
      <c r="K73" s="116" t="s">
        <v>169</v>
      </c>
      <c r="L73" s="84"/>
      <c r="M73" s="84"/>
    </row>
    <row r="74" spans="1:53" s="26" customFormat="1" ht="47.25" x14ac:dyDescent="0.25">
      <c r="A74" s="30" t="s">
        <v>52</v>
      </c>
      <c r="B74" s="200" t="s">
        <v>5</v>
      </c>
      <c r="C74" s="200" t="s">
        <v>14</v>
      </c>
      <c r="D74" s="76">
        <f t="shared" si="17"/>
        <v>0</v>
      </c>
      <c r="E74" s="76">
        <v>0</v>
      </c>
      <c r="F74" s="76">
        <v>0</v>
      </c>
      <c r="G74" s="76">
        <v>0</v>
      </c>
      <c r="H74" s="200" t="s">
        <v>16</v>
      </c>
      <c r="I74" s="200" t="s">
        <v>20</v>
      </c>
      <c r="J74" s="211" t="s">
        <v>170</v>
      </c>
      <c r="K74" s="116" t="s">
        <v>170</v>
      </c>
      <c r="L74" s="84"/>
      <c r="M74" s="84"/>
    </row>
    <row r="75" spans="1:53" s="26" customFormat="1" ht="47.25" x14ac:dyDescent="0.25">
      <c r="A75" s="30" t="s">
        <v>53</v>
      </c>
      <c r="B75" s="200" t="s">
        <v>85</v>
      </c>
      <c r="C75" s="200" t="s">
        <v>14</v>
      </c>
      <c r="D75" s="76">
        <f t="shared" si="17"/>
        <v>0</v>
      </c>
      <c r="E75" s="76">
        <v>0</v>
      </c>
      <c r="F75" s="76">
        <v>0</v>
      </c>
      <c r="G75" s="76">
        <v>0</v>
      </c>
      <c r="H75" s="200" t="s">
        <v>16</v>
      </c>
      <c r="I75" s="200" t="s">
        <v>34</v>
      </c>
      <c r="J75" s="211"/>
      <c r="K75" s="116"/>
      <c r="L75" s="84"/>
      <c r="M75" s="84"/>
    </row>
    <row r="76" spans="1:53" s="26" customFormat="1" ht="47.25" x14ac:dyDescent="0.25">
      <c r="A76" s="30" t="s">
        <v>83</v>
      </c>
      <c r="B76" s="200" t="s">
        <v>96</v>
      </c>
      <c r="C76" s="200" t="s">
        <v>14</v>
      </c>
      <c r="D76" s="76">
        <f t="shared" si="17"/>
        <v>0</v>
      </c>
      <c r="E76" s="76">
        <v>0</v>
      </c>
      <c r="F76" s="76">
        <v>0</v>
      </c>
      <c r="G76" s="76">
        <v>0</v>
      </c>
      <c r="H76" s="200" t="s">
        <v>16</v>
      </c>
      <c r="I76" s="200" t="s">
        <v>34</v>
      </c>
      <c r="J76" s="211" t="s">
        <v>143</v>
      </c>
      <c r="K76" s="116" t="s">
        <v>143</v>
      </c>
      <c r="L76" s="84"/>
      <c r="M76" s="84"/>
    </row>
    <row r="77" spans="1:53" s="26" customFormat="1" ht="46.5" customHeight="1" x14ac:dyDescent="0.25">
      <c r="A77" s="30" t="s">
        <v>54</v>
      </c>
      <c r="B77" s="200" t="s">
        <v>98</v>
      </c>
      <c r="C77" s="200" t="s">
        <v>14</v>
      </c>
      <c r="D77" s="76">
        <f t="shared" si="17"/>
        <v>0</v>
      </c>
      <c r="E77" s="77">
        <v>0</v>
      </c>
      <c r="F77" s="77">
        <v>0</v>
      </c>
      <c r="G77" s="77">
        <v>0</v>
      </c>
      <c r="H77" s="200" t="s">
        <v>16</v>
      </c>
      <c r="I77" s="200" t="s">
        <v>20</v>
      </c>
      <c r="J77" s="211" t="s">
        <v>171</v>
      </c>
      <c r="K77" s="116" t="s">
        <v>171</v>
      </c>
      <c r="L77" s="84"/>
      <c r="M77" s="84"/>
    </row>
    <row r="78" spans="1:53" s="26" customFormat="1" ht="0.75" hidden="1" customHeight="1" x14ac:dyDescent="0.25">
      <c r="A78" s="249" t="s">
        <v>84</v>
      </c>
      <c r="B78" s="306" t="s">
        <v>109</v>
      </c>
      <c r="C78" s="191" t="s">
        <v>14</v>
      </c>
      <c r="D78" s="76">
        <f>E78+F78+G78</f>
        <v>0</v>
      </c>
      <c r="E78" s="77">
        <v>0</v>
      </c>
      <c r="F78" s="77">
        <v>0</v>
      </c>
      <c r="G78" s="77">
        <v>0</v>
      </c>
      <c r="H78" s="306" t="s">
        <v>16</v>
      </c>
      <c r="I78" s="313" t="s">
        <v>34</v>
      </c>
      <c r="J78" s="211"/>
      <c r="K78" s="116"/>
      <c r="L78" s="84"/>
      <c r="M78" s="84"/>
    </row>
    <row r="79" spans="1:53" s="26" customFormat="1" ht="28.5" hidden="1" customHeight="1" x14ac:dyDescent="0.25">
      <c r="A79" s="250"/>
      <c r="B79" s="307"/>
      <c r="C79" s="191" t="s">
        <v>15</v>
      </c>
      <c r="D79" s="72">
        <f>E79+F79+G79</f>
        <v>0</v>
      </c>
      <c r="E79" s="77">
        <v>0</v>
      </c>
      <c r="F79" s="77">
        <v>0</v>
      </c>
      <c r="G79" s="77">
        <v>0</v>
      </c>
      <c r="H79" s="307"/>
      <c r="I79" s="313"/>
      <c r="J79" s="211" t="s">
        <v>172</v>
      </c>
      <c r="K79" s="116" t="s">
        <v>172</v>
      </c>
      <c r="L79" s="84"/>
      <c r="M79" s="84"/>
    </row>
    <row r="80" spans="1:53" s="53" customFormat="1" ht="23.25" hidden="1" customHeight="1" x14ac:dyDescent="0.25">
      <c r="A80" s="251"/>
      <c r="B80" s="308"/>
      <c r="C80" s="191" t="s">
        <v>11</v>
      </c>
      <c r="D80" s="76">
        <f>D78+D79</f>
        <v>0</v>
      </c>
      <c r="E80" s="77">
        <f>E78+E79</f>
        <v>0</v>
      </c>
      <c r="F80" s="77">
        <f>F78+F79</f>
        <v>0</v>
      </c>
      <c r="G80" s="77">
        <f>G78+G79</f>
        <v>0</v>
      </c>
      <c r="H80" s="308"/>
      <c r="I80" s="313"/>
      <c r="J80" s="216"/>
      <c r="K80" s="118"/>
      <c r="L80" s="84"/>
      <c r="M80" s="84"/>
    </row>
    <row r="81" spans="1:13" s="53" customFormat="1" ht="46.5" hidden="1" customHeight="1" x14ac:dyDescent="0.25">
      <c r="A81" s="198" t="s">
        <v>86</v>
      </c>
      <c r="B81" s="195" t="s">
        <v>158</v>
      </c>
      <c r="C81" s="200" t="s">
        <v>14</v>
      </c>
      <c r="D81" s="76">
        <f>E81+F81+G81</f>
        <v>0</v>
      </c>
      <c r="E81" s="77">
        <v>0</v>
      </c>
      <c r="F81" s="77">
        <v>0</v>
      </c>
      <c r="G81" s="77">
        <v>0</v>
      </c>
      <c r="H81" s="200" t="s">
        <v>16</v>
      </c>
      <c r="I81" s="200" t="s">
        <v>20</v>
      </c>
      <c r="J81" s="216" t="s">
        <v>163</v>
      </c>
      <c r="K81" s="118" t="s">
        <v>163</v>
      </c>
      <c r="L81" s="84"/>
      <c r="M81" s="84"/>
    </row>
    <row r="82" spans="1:13" s="53" customFormat="1" ht="47.25" customHeight="1" x14ac:dyDescent="0.25">
      <c r="A82" s="197" t="s">
        <v>84</v>
      </c>
      <c r="B82" s="192" t="s">
        <v>144</v>
      </c>
      <c r="C82" s="191" t="s">
        <v>14</v>
      </c>
      <c r="D82" s="76">
        <f>E82+F82+G82</f>
        <v>0</v>
      </c>
      <c r="E82" s="77">
        <v>0</v>
      </c>
      <c r="F82" s="77">
        <v>0</v>
      </c>
      <c r="G82" s="77">
        <v>0</v>
      </c>
      <c r="H82" s="199" t="s">
        <v>16</v>
      </c>
      <c r="I82" s="199" t="s">
        <v>34</v>
      </c>
      <c r="J82" s="216" t="s">
        <v>173</v>
      </c>
      <c r="K82" s="118" t="s">
        <v>173</v>
      </c>
      <c r="L82" s="84"/>
      <c r="M82" s="84"/>
    </row>
    <row r="83" spans="1:13" s="26" customFormat="1" ht="47.25" x14ac:dyDescent="0.25">
      <c r="A83" s="30" t="s">
        <v>86</v>
      </c>
      <c r="B83" s="71" t="s">
        <v>55</v>
      </c>
      <c r="C83" s="200" t="s">
        <v>14</v>
      </c>
      <c r="D83" s="72">
        <f>E83+F83+G83</f>
        <v>0</v>
      </c>
      <c r="E83" s="74">
        <v>0</v>
      </c>
      <c r="F83" s="74">
        <v>0</v>
      </c>
      <c r="G83" s="74">
        <v>0</v>
      </c>
      <c r="H83" s="200" t="s">
        <v>16</v>
      </c>
      <c r="I83" s="200" t="s">
        <v>20</v>
      </c>
      <c r="J83" s="298"/>
      <c r="K83" s="299"/>
      <c r="L83" s="98"/>
      <c r="M83" s="84"/>
    </row>
    <row r="84" spans="1:13" s="28" customFormat="1" ht="56.45" customHeight="1" x14ac:dyDescent="0.25">
      <c r="A84" s="300" t="s">
        <v>42</v>
      </c>
      <c r="B84" s="303" t="s">
        <v>125</v>
      </c>
      <c r="C84" s="202" t="s">
        <v>14</v>
      </c>
      <c r="D84" s="75">
        <v>0</v>
      </c>
      <c r="E84" s="111">
        <v>0</v>
      </c>
      <c r="F84" s="111">
        <v>0</v>
      </c>
      <c r="G84" s="111">
        <v>0</v>
      </c>
      <c r="H84" s="306" t="s">
        <v>16</v>
      </c>
      <c r="I84" s="306" t="s">
        <v>34</v>
      </c>
      <c r="J84" s="211"/>
      <c r="K84" s="116"/>
      <c r="L84" s="86"/>
      <c r="M84" s="86"/>
    </row>
    <row r="85" spans="1:13" s="28" customFormat="1" ht="56.45" customHeight="1" x14ac:dyDescent="0.25">
      <c r="A85" s="301"/>
      <c r="B85" s="304"/>
      <c r="C85" s="202" t="s">
        <v>110</v>
      </c>
      <c r="D85" s="75">
        <v>0</v>
      </c>
      <c r="E85" s="111">
        <v>0</v>
      </c>
      <c r="F85" s="111">
        <v>0</v>
      </c>
      <c r="G85" s="111">
        <v>0</v>
      </c>
      <c r="H85" s="307"/>
      <c r="I85" s="307"/>
      <c r="J85" s="211"/>
      <c r="K85" s="116"/>
      <c r="L85" s="86"/>
      <c r="M85" s="86"/>
    </row>
    <row r="86" spans="1:13" s="28" customFormat="1" ht="46.5" customHeight="1" x14ac:dyDescent="0.25">
      <c r="A86" s="302"/>
      <c r="B86" s="305"/>
      <c r="C86" s="202" t="s">
        <v>11</v>
      </c>
      <c r="D86" s="75">
        <v>0</v>
      </c>
      <c r="E86" s="111">
        <v>0</v>
      </c>
      <c r="F86" s="111">
        <v>0</v>
      </c>
      <c r="G86" s="111">
        <v>0</v>
      </c>
      <c r="H86" s="307"/>
      <c r="I86" s="307"/>
      <c r="J86" s="211"/>
      <c r="K86" s="116"/>
      <c r="L86" s="86"/>
      <c r="M86" s="86"/>
    </row>
    <row r="87" spans="1:13" s="28" customFormat="1" ht="31.5" x14ac:dyDescent="0.25">
      <c r="A87" s="249" t="s">
        <v>117</v>
      </c>
      <c r="B87" s="252" t="s">
        <v>177</v>
      </c>
      <c r="C87" s="191" t="s">
        <v>14</v>
      </c>
      <c r="D87" s="72">
        <f t="shared" ref="D87:D89" si="18">E87+F87+G87</f>
        <v>0</v>
      </c>
      <c r="E87" s="74">
        <v>0</v>
      </c>
      <c r="F87" s="111">
        <v>0</v>
      </c>
      <c r="G87" s="111">
        <v>0</v>
      </c>
      <c r="H87" s="307"/>
      <c r="I87" s="307"/>
      <c r="J87" s="211"/>
      <c r="K87" s="116"/>
      <c r="L87" s="86"/>
      <c r="M87" s="86"/>
    </row>
    <row r="88" spans="1:13" s="28" customFormat="1" ht="31.5" x14ac:dyDescent="0.25">
      <c r="A88" s="250"/>
      <c r="B88" s="253"/>
      <c r="C88" s="191" t="s">
        <v>110</v>
      </c>
      <c r="D88" s="72">
        <f t="shared" si="18"/>
        <v>0</v>
      </c>
      <c r="E88" s="74">
        <v>0</v>
      </c>
      <c r="F88" s="111">
        <v>0</v>
      </c>
      <c r="G88" s="111">
        <v>0</v>
      </c>
      <c r="H88" s="307"/>
      <c r="I88" s="307"/>
      <c r="J88" s="211" t="s">
        <v>180</v>
      </c>
      <c r="K88" s="116" t="s">
        <v>180</v>
      </c>
      <c r="L88" s="86"/>
      <c r="M88" s="86"/>
    </row>
    <row r="89" spans="1:13" s="28" customFormat="1" x14ac:dyDescent="0.25">
      <c r="A89" s="251"/>
      <c r="B89" s="254"/>
      <c r="C89" s="191" t="s">
        <v>11</v>
      </c>
      <c r="D89" s="72">
        <f t="shared" si="18"/>
        <v>0</v>
      </c>
      <c r="E89" s="74">
        <f>E88+E87</f>
        <v>0</v>
      </c>
      <c r="F89" s="111">
        <v>0</v>
      </c>
      <c r="G89" s="111">
        <v>0</v>
      </c>
      <c r="H89" s="308"/>
      <c r="I89" s="308"/>
      <c r="J89" s="211"/>
      <c r="K89" s="116"/>
      <c r="L89" s="86"/>
      <c r="M89" s="86"/>
    </row>
    <row r="90" spans="1:13" s="28" customFormat="1" ht="31.5" customHeight="1" x14ac:dyDescent="0.25">
      <c r="A90" s="315" t="s">
        <v>49</v>
      </c>
      <c r="B90" s="316" t="s">
        <v>100</v>
      </c>
      <c r="C90" s="202" t="s">
        <v>14</v>
      </c>
      <c r="D90" s="75">
        <f>E90+F90+G90</f>
        <v>157.89474000000001</v>
      </c>
      <c r="E90" s="75">
        <f>E93+E96</f>
        <v>157.89474000000001</v>
      </c>
      <c r="F90" s="75">
        <f t="shared" ref="F90:G90" si="19">F93+F96</f>
        <v>0</v>
      </c>
      <c r="G90" s="75">
        <f t="shared" si="19"/>
        <v>0</v>
      </c>
      <c r="H90" s="303" t="s">
        <v>16</v>
      </c>
      <c r="I90" s="303" t="s">
        <v>21</v>
      </c>
      <c r="J90" s="211"/>
      <c r="K90" s="116"/>
      <c r="L90" s="86"/>
      <c r="M90" s="86"/>
    </row>
    <row r="91" spans="1:13" s="28" customFormat="1" ht="31.5" x14ac:dyDescent="0.25">
      <c r="A91" s="315"/>
      <c r="B91" s="316"/>
      <c r="C91" s="202" t="s">
        <v>15</v>
      </c>
      <c r="D91" s="75">
        <f>D94+D97</f>
        <v>3000</v>
      </c>
      <c r="E91" s="75">
        <f>E94+E97</f>
        <v>3000</v>
      </c>
      <c r="F91" s="75">
        <v>0</v>
      </c>
      <c r="G91" s="75">
        <v>0</v>
      </c>
      <c r="H91" s="304"/>
      <c r="I91" s="304"/>
      <c r="J91" s="211"/>
      <c r="K91" s="116"/>
      <c r="L91" s="86"/>
      <c r="M91" s="86"/>
    </row>
    <row r="92" spans="1:13" s="28" customFormat="1" x14ac:dyDescent="0.25">
      <c r="A92" s="315"/>
      <c r="B92" s="316"/>
      <c r="C92" s="202" t="s">
        <v>11</v>
      </c>
      <c r="D92" s="75">
        <f>D95+D98</f>
        <v>3157.8947399999997</v>
      </c>
      <c r="E92" s="75">
        <f>E95+E98</f>
        <v>3157.8947399999997</v>
      </c>
      <c r="F92" s="75">
        <f t="shared" ref="F92" si="20">F90+F91</f>
        <v>0</v>
      </c>
      <c r="G92" s="75">
        <v>0</v>
      </c>
      <c r="H92" s="305"/>
      <c r="I92" s="305"/>
      <c r="J92" s="211"/>
      <c r="K92" s="116"/>
      <c r="L92" s="86"/>
      <c r="M92" s="86"/>
    </row>
    <row r="93" spans="1:13" s="26" customFormat="1" ht="31.5" x14ac:dyDescent="0.25">
      <c r="A93" s="249" t="s">
        <v>58</v>
      </c>
      <c r="B93" s="252" t="s">
        <v>162</v>
      </c>
      <c r="C93" s="191" t="s">
        <v>14</v>
      </c>
      <c r="D93" s="13">
        <f t="shared" ref="D93:D98" si="21">E93+F93+G93</f>
        <v>52.63158</v>
      </c>
      <c r="E93" s="77">
        <v>52.63158</v>
      </c>
      <c r="F93" s="77">
        <v>0</v>
      </c>
      <c r="G93" s="77">
        <v>0</v>
      </c>
      <c r="H93" s="252" t="s">
        <v>16</v>
      </c>
      <c r="I93" s="252" t="s">
        <v>21</v>
      </c>
      <c r="J93" s="211"/>
      <c r="K93" s="116"/>
      <c r="L93" s="84"/>
      <c r="M93" s="84"/>
    </row>
    <row r="94" spans="1:13" s="26" customFormat="1" ht="31.5" x14ac:dyDescent="0.25">
      <c r="A94" s="250"/>
      <c r="B94" s="253"/>
      <c r="C94" s="191" t="s">
        <v>15</v>
      </c>
      <c r="D94" s="75">
        <f t="shared" si="21"/>
        <v>1000</v>
      </c>
      <c r="E94" s="77">
        <v>1000</v>
      </c>
      <c r="F94" s="77">
        <v>0</v>
      </c>
      <c r="G94" s="77">
        <v>0</v>
      </c>
      <c r="H94" s="253"/>
      <c r="I94" s="253"/>
      <c r="J94" s="211" t="s">
        <v>159</v>
      </c>
      <c r="K94" s="116" t="s">
        <v>159</v>
      </c>
      <c r="L94" s="84"/>
      <c r="M94" s="84"/>
    </row>
    <row r="95" spans="1:13" x14ac:dyDescent="0.25">
      <c r="A95" s="251"/>
      <c r="B95" s="254"/>
      <c r="C95" s="191" t="s">
        <v>11</v>
      </c>
      <c r="D95" s="75">
        <f t="shared" si="21"/>
        <v>1052.63158</v>
      </c>
      <c r="E95" s="77">
        <v>1052.63158</v>
      </c>
      <c r="F95" s="77">
        <f t="shared" ref="F95:G95" si="22">F93+F94</f>
        <v>0</v>
      </c>
      <c r="G95" s="77">
        <f t="shared" si="22"/>
        <v>0</v>
      </c>
      <c r="H95" s="254"/>
      <c r="I95" s="254"/>
    </row>
    <row r="96" spans="1:13" ht="31.5" x14ac:dyDescent="0.25">
      <c r="A96" s="249" t="s">
        <v>126</v>
      </c>
      <c r="B96" s="252" t="s">
        <v>161</v>
      </c>
      <c r="C96" s="191" t="s">
        <v>14</v>
      </c>
      <c r="D96" s="13">
        <f t="shared" si="21"/>
        <v>105.26316</v>
      </c>
      <c r="E96" s="77">
        <v>105.26316</v>
      </c>
      <c r="F96" s="77">
        <v>0</v>
      </c>
      <c r="G96" s="77">
        <v>0</v>
      </c>
      <c r="H96" s="252" t="s">
        <v>16</v>
      </c>
      <c r="I96" s="252" t="s">
        <v>21</v>
      </c>
    </row>
    <row r="97" spans="1:53" s="3" customFormat="1" ht="31.5" x14ac:dyDescent="0.25">
      <c r="A97" s="250"/>
      <c r="B97" s="253"/>
      <c r="C97" s="191" t="s">
        <v>15</v>
      </c>
      <c r="D97" s="75">
        <f t="shared" si="21"/>
        <v>2000</v>
      </c>
      <c r="E97" s="77">
        <v>2000</v>
      </c>
      <c r="F97" s="77">
        <v>0</v>
      </c>
      <c r="G97" s="77">
        <v>0</v>
      </c>
      <c r="H97" s="253"/>
      <c r="I97" s="253"/>
      <c r="J97" s="211" t="s">
        <v>160</v>
      </c>
      <c r="K97" s="116" t="s">
        <v>160</v>
      </c>
      <c r="L97" s="86"/>
      <c r="M97" s="86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</row>
    <row r="98" spans="1:53" x14ac:dyDescent="0.25">
      <c r="A98" s="251"/>
      <c r="B98" s="254"/>
      <c r="C98" s="191" t="s">
        <v>11</v>
      </c>
      <c r="D98" s="75">
        <f t="shared" si="21"/>
        <v>2105.26316</v>
      </c>
      <c r="E98" s="77">
        <v>2105.26316</v>
      </c>
      <c r="F98" s="77">
        <f t="shared" ref="F98:G98" si="23">F97+F96</f>
        <v>0</v>
      </c>
      <c r="G98" s="77">
        <f t="shared" si="23"/>
        <v>0</v>
      </c>
      <c r="H98" s="254"/>
      <c r="I98" s="254"/>
    </row>
    <row r="99" spans="1:53" ht="50.25" customHeight="1" x14ac:dyDescent="0.25">
      <c r="A99" s="203" t="s">
        <v>50</v>
      </c>
      <c r="B99" s="188" t="s">
        <v>6</v>
      </c>
      <c r="C99" s="188" t="s">
        <v>14</v>
      </c>
      <c r="D99" s="13">
        <f>E99+F99+G99</f>
        <v>0</v>
      </c>
      <c r="E99" s="13">
        <f>E100</f>
        <v>0</v>
      </c>
      <c r="F99" s="13">
        <f>F100</f>
        <v>0</v>
      </c>
      <c r="G99" s="13">
        <f t="shared" ref="G99" si="24">G100</f>
        <v>0</v>
      </c>
      <c r="H99" s="188" t="s">
        <v>16</v>
      </c>
      <c r="I99" s="188" t="s">
        <v>21</v>
      </c>
    </row>
    <row r="100" spans="1:53" ht="47.25" x14ac:dyDescent="0.25">
      <c r="A100" s="190" t="s">
        <v>65</v>
      </c>
      <c r="B100" s="191" t="s">
        <v>7</v>
      </c>
      <c r="C100" s="191" t="s">
        <v>14</v>
      </c>
      <c r="D100" s="72">
        <f>E100+F100+G100</f>
        <v>0</v>
      </c>
      <c r="E100" s="72">
        <v>0</v>
      </c>
      <c r="F100" s="72">
        <v>0</v>
      </c>
      <c r="G100" s="72">
        <v>0</v>
      </c>
      <c r="H100" s="191" t="s">
        <v>16</v>
      </c>
      <c r="I100" s="191" t="s">
        <v>21</v>
      </c>
    </row>
    <row r="101" spans="1:53" s="3" customFormat="1" ht="31.5" x14ac:dyDescent="0.25">
      <c r="A101" s="314" t="s">
        <v>51</v>
      </c>
      <c r="B101" s="243" t="s">
        <v>145</v>
      </c>
      <c r="C101" s="188" t="s">
        <v>14</v>
      </c>
      <c r="D101" s="13">
        <f>E101+F101+G101</f>
        <v>1165.325</v>
      </c>
      <c r="E101" s="13">
        <v>1165.325</v>
      </c>
      <c r="F101" s="13">
        <v>0</v>
      </c>
      <c r="G101" s="13">
        <v>0</v>
      </c>
      <c r="H101" s="243" t="s">
        <v>17</v>
      </c>
      <c r="I101" s="243" t="s">
        <v>22</v>
      </c>
      <c r="J101" s="217"/>
      <c r="K101" s="119"/>
      <c r="L101" s="86"/>
      <c r="M101" s="86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</row>
    <row r="102" spans="1:53" s="3" customFormat="1" ht="42.75" customHeight="1" x14ac:dyDescent="0.25">
      <c r="A102" s="314"/>
      <c r="B102" s="243"/>
      <c r="C102" s="188" t="s">
        <v>15</v>
      </c>
      <c r="D102" s="13">
        <f t="shared" ref="D102:D107" si="25">E102+F102+G102</f>
        <v>2016</v>
      </c>
      <c r="E102" s="13">
        <v>2016</v>
      </c>
      <c r="F102" s="13">
        <v>0</v>
      </c>
      <c r="G102" s="13">
        <v>0</v>
      </c>
      <c r="H102" s="243"/>
      <c r="I102" s="243"/>
      <c r="J102" s="217"/>
      <c r="K102" s="119"/>
      <c r="L102" s="86"/>
      <c r="M102" s="86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</row>
    <row r="103" spans="1:53" s="3" customFormat="1" x14ac:dyDescent="0.25">
      <c r="A103" s="314"/>
      <c r="B103" s="243"/>
      <c r="C103" s="188" t="s">
        <v>11</v>
      </c>
      <c r="D103" s="13">
        <f>D101+D102</f>
        <v>3181.3249999999998</v>
      </c>
      <c r="E103" s="13">
        <f>E102+E101</f>
        <v>3181.3249999999998</v>
      </c>
      <c r="F103" s="13">
        <f>F101+F102</f>
        <v>0</v>
      </c>
      <c r="G103" s="13">
        <f>G101+G102</f>
        <v>0</v>
      </c>
      <c r="H103" s="243"/>
      <c r="I103" s="243"/>
      <c r="J103" s="217"/>
      <c r="K103" s="119"/>
      <c r="L103" s="86"/>
      <c r="M103" s="86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</row>
    <row r="104" spans="1:53" s="3" customFormat="1" ht="31.5" x14ac:dyDescent="0.25">
      <c r="A104" s="245" t="s">
        <v>146</v>
      </c>
      <c r="B104" s="252" t="s">
        <v>147</v>
      </c>
      <c r="C104" s="191" t="s">
        <v>14</v>
      </c>
      <c r="D104" s="72">
        <v>1165.325</v>
      </c>
      <c r="E104" s="72">
        <v>1165.325</v>
      </c>
      <c r="F104" s="72">
        <v>0</v>
      </c>
      <c r="G104" s="72">
        <v>0</v>
      </c>
      <c r="H104" s="252" t="s">
        <v>17</v>
      </c>
      <c r="I104" s="326" t="s">
        <v>22</v>
      </c>
      <c r="J104" s="218"/>
      <c r="K104" s="120"/>
      <c r="L104" s="86"/>
      <c r="M104" s="86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</row>
    <row r="105" spans="1:53" s="3" customFormat="1" ht="31.5" x14ac:dyDescent="0.25">
      <c r="A105" s="246"/>
      <c r="B105" s="253"/>
      <c r="C105" s="191" t="s">
        <v>15</v>
      </c>
      <c r="D105" s="72">
        <v>2016</v>
      </c>
      <c r="E105" s="72">
        <v>2016</v>
      </c>
      <c r="F105" s="72">
        <v>0</v>
      </c>
      <c r="G105" s="72">
        <v>0</v>
      </c>
      <c r="H105" s="253"/>
      <c r="I105" s="327"/>
      <c r="J105" s="218"/>
      <c r="K105" s="120"/>
      <c r="L105" s="86"/>
      <c r="M105" s="86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</row>
    <row r="106" spans="1:53" s="3" customFormat="1" x14ac:dyDescent="0.25">
      <c r="A106" s="247"/>
      <c r="B106" s="254"/>
      <c r="C106" s="191" t="s">
        <v>11</v>
      </c>
      <c r="D106" s="72">
        <v>3181.3249999999998</v>
      </c>
      <c r="E106" s="72">
        <v>3181.3249999999998</v>
      </c>
      <c r="F106" s="72">
        <v>0</v>
      </c>
      <c r="G106" s="72">
        <v>0</v>
      </c>
      <c r="H106" s="254"/>
      <c r="I106" s="328"/>
      <c r="J106" s="218"/>
      <c r="K106" s="120"/>
      <c r="L106" s="86"/>
      <c r="M106" s="86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</row>
    <row r="107" spans="1:53" s="3" customFormat="1" ht="110.25" x14ac:dyDescent="0.25">
      <c r="A107" s="203" t="s">
        <v>87</v>
      </c>
      <c r="B107" s="188" t="s">
        <v>74</v>
      </c>
      <c r="C107" s="188" t="s">
        <v>14</v>
      </c>
      <c r="D107" s="13">
        <f t="shared" si="25"/>
        <v>202179</v>
      </c>
      <c r="E107" s="13">
        <f>61600+531.5</f>
        <v>62131.5</v>
      </c>
      <c r="F107" s="13">
        <f>66681.7+1000</f>
        <v>67681.7</v>
      </c>
      <c r="G107" s="13">
        <f>71365.8+1000</f>
        <v>72365.8</v>
      </c>
      <c r="H107" s="188" t="s">
        <v>103</v>
      </c>
      <c r="I107" s="188" t="s">
        <v>22</v>
      </c>
      <c r="J107" s="211"/>
      <c r="K107" s="116"/>
      <c r="L107" s="86"/>
      <c r="M107" s="86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</row>
    <row r="108" spans="1:53" s="3" customFormat="1" ht="31.5" x14ac:dyDescent="0.25">
      <c r="A108" s="329" t="s">
        <v>66</v>
      </c>
      <c r="B108" s="330"/>
      <c r="C108" s="18" t="s">
        <v>14</v>
      </c>
      <c r="D108" s="67">
        <f>E108+F108+G108</f>
        <v>236351.61973999999</v>
      </c>
      <c r="E108" s="67">
        <f>E66+E72+E84+E90+E99+E101+E107</f>
        <v>75954.71974</v>
      </c>
      <c r="F108" s="67">
        <f t="shared" ref="F108" si="26">F66+F72+F84+F90+F99+F101+F107</f>
        <v>77306.399999999994</v>
      </c>
      <c r="G108" s="67">
        <f>G66+G72+G84+G90+G99+G101+G107</f>
        <v>83090.5</v>
      </c>
      <c r="H108" s="323"/>
      <c r="I108" s="323"/>
      <c r="J108" s="211"/>
      <c r="K108" s="116"/>
      <c r="L108" s="86"/>
      <c r="M108" s="86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</row>
    <row r="109" spans="1:53" s="3" customFormat="1" ht="31.5" x14ac:dyDescent="0.25">
      <c r="A109" s="331"/>
      <c r="B109" s="332"/>
      <c r="C109" s="18" t="s">
        <v>110</v>
      </c>
      <c r="D109" s="67">
        <f t="shared" ref="D109:D111" si="27">E109+F109+G109</f>
        <v>0</v>
      </c>
      <c r="E109" s="67">
        <f>E85</f>
        <v>0</v>
      </c>
      <c r="F109" s="67">
        <f t="shared" ref="F109:G109" si="28">F85</f>
        <v>0</v>
      </c>
      <c r="G109" s="67">
        <f t="shared" si="28"/>
        <v>0</v>
      </c>
      <c r="H109" s="324"/>
      <c r="I109" s="324"/>
      <c r="J109" s="211"/>
      <c r="K109" s="116"/>
      <c r="L109" s="86"/>
      <c r="M109" s="86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</row>
    <row r="110" spans="1:53" s="3" customFormat="1" ht="31.5" x14ac:dyDescent="0.25">
      <c r="A110" s="331"/>
      <c r="B110" s="332"/>
      <c r="C110" s="18" t="s">
        <v>15</v>
      </c>
      <c r="D110" s="67">
        <f t="shared" si="27"/>
        <v>5016</v>
      </c>
      <c r="E110" s="67">
        <f>E91+E102</f>
        <v>5016</v>
      </c>
      <c r="F110" s="67">
        <f t="shared" ref="F110:G110" si="29">F91+F102</f>
        <v>0</v>
      </c>
      <c r="G110" s="67">
        <f t="shared" si="29"/>
        <v>0</v>
      </c>
      <c r="H110" s="324"/>
      <c r="I110" s="324"/>
      <c r="J110" s="211"/>
      <c r="K110" s="116"/>
      <c r="L110" s="86"/>
      <c r="M110" s="86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</row>
    <row r="111" spans="1:53" s="3" customFormat="1" ht="29.25" customHeight="1" x14ac:dyDescent="0.25">
      <c r="A111" s="333"/>
      <c r="B111" s="334"/>
      <c r="C111" s="18" t="s">
        <v>11</v>
      </c>
      <c r="D111" s="67">
        <f t="shared" si="27"/>
        <v>241367.61973999999</v>
      </c>
      <c r="E111" s="67">
        <f>E108+E109+E110</f>
        <v>80970.71974</v>
      </c>
      <c r="F111" s="67">
        <f t="shared" ref="F111:G111" si="30">F108+F109+F110</f>
        <v>77306.399999999994</v>
      </c>
      <c r="G111" s="67">
        <f t="shared" si="30"/>
        <v>83090.5</v>
      </c>
      <c r="H111" s="325"/>
      <c r="I111" s="325"/>
      <c r="J111" s="211"/>
      <c r="K111" s="116"/>
      <c r="L111" s="86"/>
      <c r="M111" s="86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</row>
    <row r="112" spans="1:53" s="4" customFormat="1" ht="29.25" customHeight="1" x14ac:dyDescent="0.25">
      <c r="A112" s="317" t="s">
        <v>47</v>
      </c>
      <c r="B112" s="318"/>
      <c r="C112" s="318"/>
      <c r="D112" s="318"/>
      <c r="E112" s="318"/>
      <c r="F112" s="318"/>
      <c r="G112" s="318"/>
      <c r="H112" s="318"/>
      <c r="I112" s="319"/>
      <c r="J112" s="216"/>
      <c r="K112" s="118"/>
      <c r="L112" s="90"/>
      <c r="M112" s="9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</row>
    <row r="113" spans="1:53" s="17" customFormat="1" ht="94.5" x14ac:dyDescent="0.25">
      <c r="A113" s="203" t="s">
        <v>40</v>
      </c>
      <c r="B113" s="188" t="s">
        <v>24</v>
      </c>
      <c r="C113" s="188" t="s">
        <v>14</v>
      </c>
      <c r="D113" s="13">
        <f t="shared" ref="D113:D119" si="31">E113+F113+G113</f>
        <v>10389.678</v>
      </c>
      <c r="E113" s="13">
        <f>E114+E115+E116+E118+E117+E119</f>
        <v>5434.6779999999999</v>
      </c>
      <c r="F113" s="13">
        <f>F114+F115+F116+F118</f>
        <v>0</v>
      </c>
      <c r="G113" s="13">
        <f>G114+G115+G116+G118+G119+G117</f>
        <v>4955</v>
      </c>
      <c r="H113" s="188" t="s">
        <v>16</v>
      </c>
      <c r="I113" s="188" t="s">
        <v>27</v>
      </c>
      <c r="J113" s="216"/>
      <c r="K113" s="118"/>
      <c r="L113" s="91"/>
      <c r="M113" s="91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</row>
    <row r="114" spans="1:53" s="4" customFormat="1" ht="94.5" x14ac:dyDescent="0.25">
      <c r="A114" s="194" t="s">
        <v>43</v>
      </c>
      <c r="B114" s="191" t="s">
        <v>38</v>
      </c>
      <c r="C114" s="191" t="s">
        <v>14</v>
      </c>
      <c r="D114" s="72">
        <f t="shared" si="31"/>
        <v>1782.4780000000001</v>
      </c>
      <c r="E114" s="72">
        <f>67.144+810.334</f>
        <v>877.47799999999995</v>
      </c>
      <c r="F114" s="72">
        <v>0</v>
      </c>
      <c r="G114" s="72">
        <v>905</v>
      </c>
      <c r="H114" s="191" t="s">
        <v>16</v>
      </c>
      <c r="I114" s="191" t="s">
        <v>28</v>
      </c>
      <c r="J114" s="216" t="s">
        <v>174</v>
      </c>
      <c r="K114" s="118" t="s">
        <v>174</v>
      </c>
      <c r="L114" s="92"/>
      <c r="M114" s="9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</row>
    <row r="115" spans="1:53" s="4" customFormat="1" ht="45.75" customHeight="1" x14ac:dyDescent="0.25">
      <c r="A115" s="190" t="s">
        <v>44</v>
      </c>
      <c r="B115" s="191" t="s">
        <v>81</v>
      </c>
      <c r="C115" s="191" t="s">
        <v>14</v>
      </c>
      <c r="D115" s="72">
        <f t="shared" si="31"/>
        <v>700</v>
      </c>
      <c r="E115" s="72">
        <v>200</v>
      </c>
      <c r="F115" s="72">
        <v>0</v>
      </c>
      <c r="G115" s="72">
        <v>500</v>
      </c>
      <c r="H115" s="191" t="s">
        <v>16</v>
      </c>
      <c r="I115" s="191" t="s">
        <v>28</v>
      </c>
      <c r="J115" s="216"/>
      <c r="K115" s="118"/>
      <c r="L115" s="90"/>
      <c r="M115" s="9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1:53" s="4" customFormat="1" ht="47.25" x14ac:dyDescent="0.25">
      <c r="A116" s="190" t="s">
        <v>45</v>
      </c>
      <c r="B116" s="191" t="s">
        <v>23</v>
      </c>
      <c r="C116" s="191" t="s">
        <v>14</v>
      </c>
      <c r="D116" s="72">
        <f t="shared" si="31"/>
        <v>700</v>
      </c>
      <c r="E116" s="72">
        <v>150</v>
      </c>
      <c r="F116" s="72">
        <v>0</v>
      </c>
      <c r="G116" s="72">
        <v>550</v>
      </c>
      <c r="H116" s="191" t="s">
        <v>16</v>
      </c>
      <c r="I116" s="191" t="s">
        <v>28</v>
      </c>
      <c r="J116" s="216" t="s">
        <v>178</v>
      </c>
      <c r="K116" s="118" t="s">
        <v>178</v>
      </c>
      <c r="L116" s="90"/>
      <c r="M116" s="9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1:53" s="51" customFormat="1" ht="47.25" x14ac:dyDescent="0.25">
      <c r="A117" s="190" t="s">
        <v>91</v>
      </c>
      <c r="B117" s="191" t="s">
        <v>148</v>
      </c>
      <c r="C117" s="191" t="s">
        <v>14</v>
      </c>
      <c r="D117" s="72">
        <f t="shared" si="31"/>
        <v>4707.2</v>
      </c>
      <c r="E117" s="72">
        <v>1707.2</v>
      </c>
      <c r="F117" s="72">
        <v>0</v>
      </c>
      <c r="G117" s="72">
        <v>3000</v>
      </c>
      <c r="H117" s="191" t="s">
        <v>16</v>
      </c>
      <c r="I117" s="191" t="s">
        <v>28</v>
      </c>
      <c r="J117" s="219" t="s">
        <v>176</v>
      </c>
      <c r="K117" s="121" t="s">
        <v>176</v>
      </c>
    </row>
    <row r="118" spans="1:53" s="51" customFormat="1" ht="47.25" x14ac:dyDescent="0.25">
      <c r="A118" s="190" t="s">
        <v>97</v>
      </c>
      <c r="B118" s="191" t="s">
        <v>138</v>
      </c>
      <c r="C118" s="191" t="s">
        <v>14</v>
      </c>
      <c r="D118" s="72">
        <f t="shared" si="31"/>
        <v>1000</v>
      </c>
      <c r="E118" s="72">
        <v>1000</v>
      </c>
      <c r="F118" s="72">
        <v>0</v>
      </c>
      <c r="G118" s="72">
        <v>0</v>
      </c>
      <c r="H118" s="191" t="s">
        <v>16</v>
      </c>
      <c r="I118" s="191" t="s">
        <v>20</v>
      </c>
      <c r="J118" s="216"/>
      <c r="K118" s="118"/>
      <c r="L118" s="90"/>
      <c r="M118" s="90"/>
    </row>
    <row r="119" spans="1:53" s="51" customFormat="1" ht="100.5" customHeight="1" x14ac:dyDescent="0.25">
      <c r="A119" s="194" t="s">
        <v>133</v>
      </c>
      <c r="B119" s="191" t="s">
        <v>134</v>
      </c>
      <c r="C119" s="191" t="s">
        <v>14</v>
      </c>
      <c r="D119" s="72">
        <f t="shared" si="31"/>
        <v>1500</v>
      </c>
      <c r="E119" s="72">
        <v>1500</v>
      </c>
      <c r="F119" s="72">
        <v>0</v>
      </c>
      <c r="G119" s="72">
        <v>0</v>
      </c>
      <c r="H119" s="44" t="s">
        <v>132</v>
      </c>
      <c r="I119" s="44" t="s">
        <v>20</v>
      </c>
      <c r="J119" s="216"/>
      <c r="K119" s="118"/>
      <c r="L119" s="90"/>
      <c r="M119" s="90"/>
    </row>
    <row r="120" spans="1:53" s="51" customFormat="1" ht="0.75" hidden="1" customHeight="1" x14ac:dyDescent="0.25">
      <c r="A120" s="259" t="s">
        <v>41</v>
      </c>
      <c r="B120" s="262" t="s">
        <v>127</v>
      </c>
      <c r="C120" s="188" t="s">
        <v>11</v>
      </c>
      <c r="D120" s="13">
        <f>E120+F120+G120</f>
        <v>0</v>
      </c>
      <c r="E120" s="13">
        <v>0</v>
      </c>
      <c r="F120" s="13">
        <v>0</v>
      </c>
      <c r="G120" s="13">
        <v>0</v>
      </c>
      <c r="H120" s="320" t="s">
        <v>16</v>
      </c>
      <c r="I120" s="320" t="s">
        <v>183</v>
      </c>
      <c r="J120" s="216"/>
      <c r="K120" s="118"/>
      <c r="L120" s="90"/>
      <c r="M120" s="90"/>
    </row>
    <row r="121" spans="1:53" s="51" customFormat="1" ht="31.5" hidden="1" x14ac:dyDescent="0.25">
      <c r="A121" s="260"/>
      <c r="B121" s="263"/>
      <c r="C121" s="188" t="s">
        <v>15</v>
      </c>
      <c r="D121" s="13">
        <f t="shared" ref="D121:D122" si="32">E121+F121+G121</f>
        <v>0</v>
      </c>
      <c r="E121" s="13">
        <v>0</v>
      </c>
      <c r="F121" s="13">
        <v>0</v>
      </c>
      <c r="G121" s="13">
        <v>0</v>
      </c>
      <c r="H121" s="321"/>
      <c r="I121" s="321"/>
      <c r="J121" s="216"/>
      <c r="K121" s="118"/>
      <c r="L121" s="90"/>
      <c r="M121" s="90"/>
    </row>
    <row r="122" spans="1:53" s="52" customFormat="1" ht="0.75" hidden="1" customHeight="1" x14ac:dyDescent="0.25">
      <c r="A122" s="261"/>
      <c r="B122" s="241"/>
      <c r="C122" s="188" t="s">
        <v>14</v>
      </c>
      <c r="D122" s="13">
        <f t="shared" si="32"/>
        <v>0</v>
      </c>
      <c r="E122" s="13">
        <v>0</v>
      </c>
      <c r="F122" s="13">
        <v>0</v>
      </c>
      <c r="G122" s="13">
        <v>0</v>
      </c>
      <c r="H122" s="322"/>
      <c r="I122" s="322"/>
      <c r="J122" s="216"/>
      <c r="K122" s="118"/>
      <c r="L122" s="93"/>
      <c r="M122" s="93"/>
      <c r="N122" s="82"/>
    </row>
    <row r="123" spans="1:53" s="52" customFormat="1" ht="94.5" x14ac:dyDescent="0.25">
      <c r="A123" s="203" t="s">
        <v>41</v>
      </c>
      <c r="B123" s="188" t="s">
        <v>101</v>
      </c>
      <c r="C123" s="188" t="s">
        <v>14</v>
      </c>
      <c r="D123" s="13">
        <f>E123+F123+G123</f>
        <v>0</v>
      </c>
      <c r="E123" s="13">
        <v>0</v>
      </c>
      <c r="F123" s="13">
        <v>0</v>
      </c>
      <c r="G123" s="13">
        <v>0</v>
      </c>
      <c r="H123" s="188" t="s">
        <v>16</v>
      </c>
      <c r="I123" s="188" t="s">
        <v>27</v>
      </c>
      <c r="J123" s="216" t="s">
        <v>175</v>
      </c>
      <c r="K123" s="118" t="s">
        <v>175</v>
      </c>
      <c r="L123" s="91"/>
      <c r="M123" s="91"/>
    </row>
    <row r="124" spans="1:53" s="4" customFormat="1" ht="110.25" x14ac:dyDescent="0.25">
      <c r="A124" s="203" t="s">
        <v>42</v>
      </c>
      <c r="B124" s="188" t="s">
        <v>74</v>
      </c>
      <c r="C124" s="188" t="s">
        <v>14</v>
      </c>
      <c r="D124" s="13">
        <f>E124+F124+G124</f>
        <v>90650</v>
      </c>
      <c r="E124" s="13">
        <v>27830</v>
      </c>
      <c r="F124" s="13">
        <v>30120</v>
      </c>
      <c r="G124" s="13">
        <v>32700</v>
      </c>
      <c r="H124" s="188" t="s">
        <v>103</v>
      </c>
      <c r="I124" s="188" t="s">
        <v>22</v>
      </c>
      <c r="J124" s="216"/>
      <c r="K124" s="118"/>
      <c r="L124" s="90"/>
      <c r="M124" s="9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1:53" s="4" customFormat="1" ht="31.5" x14ac:dyDescent="0.25">
      <c r="A125" s="286" t="s">
        <v>67</v>
      </c>
      <c r="B125" s="287"/>
      <c r="C125" s="18" t="s">
        <v>14</v>
      </c>
      <c r="D125" s="67">
        <f>E125+F125+G125</f>
        <v>101039.678</v>
      </c>
      <c r="E125" s="67">
        <f>E113+E122+E123+E124</f>
        <v>33264.678</v>
      </c>
      <c r="F125" s="67">
        <f>F113+F122+F123+F124</f>
        <v>30120</v>
      </c>
      <c r="G125" s="67">
        <f>G113+G122+G123+G124</f>
        <v>37655</v>
      </c>
      <c r="H125" s="323" t="s">
        <v>16</v>
      </c>
      <c r="I125" s="323" t="s">
        <v>27</v>
      </c>
      <c r="J125" s="216"/>
      <c r="K125" s="118"/>
      <c r="L125" s="90"/>
      <c r="M125" s="9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1:53" s="4" customFormat="1" ht="31.5" x14ac:dyDescent="0.25">
      <c r="A126" s="288"/>
      <c r="B126" s="289"/>
      <c r="C126" s="18" t="s">
        <v>15</v>
      </c>
      <c r="D126" s="67">
        <f t="shared" ref="D126:D127" si="33">E126+F126+G126</f>
        <v>0</v>
      </c>
      <c r="E126" s="67">
        <f t="shared" ref="E126:F126" si="34">E121</f>
        <v>0</v>
      </c>
      <c r="F126" s="67">
        <f t="shared" si="34"/>
        <v>0</v>
      </c>
      <c r="G126" s="67">
        <f>G121</f>
        <v>0</v>
      </c>
      <c r="H126" s="324"/>
      <c r="I126" s="324"/>
      <c r="J126" s="216"/>
      <c r="K126" s="118"/>
      <c r="L126" s="90"/>
      <c r="M126" s="9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1:53" s="4" customFormat="1" x14ac:dyDescent="0.25">
      <c r="A127" s="290"/>
      <c r="B127" s="291"/>
      <c r="C127" s="206" t="s">
        <v>182</v>
      </c>
      <c r="D127" s="67">
        <f t="shared" si="33"/>
        <v>101039.678</v>
      </c>
      <c r="E127" s="207">
        <f t="shared" ref="E127:F127" si="35">E125+E126</f>
        <v>33264.678</v>
      </c>
      <c r="F127" s="207">
        <f t="shared" si="35"/>
        <v>30120</v>
      </c>
      <c r="G127" s="207">
        <f>G125+G126</f>
        <v>37655</v>
      </c>
      <c r="H127" s="325"/>
      <c r="I127" s="325"/>
      <c r="J127" s="216"/>
      <c r="K127" s="118"/>
      <c r="L127" s="90"/>
      <c r="M127" s="9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1:53" s="4" customFormat="1" ht="25.5" customHeight="1" x14ac:dyDescent="0.25">
      <c r="A128" s="340" t="s">
        <v>48</v>
      </c>
      <c r="B128" s="341"/>
      <c r="C128" s="341"/>
      <c r="D128" s="341"/>
      <c r="E128" s="341"/>
      <c r="F128" s="341"/>
      <c r="G128" s="341"/>
      <c r="H128" s="341"/>
      <c r="I128" s="342"/>
      <c r="J128" s="216"/>
      <c r="K128" s="118"/>
      <c r="L128" s="90"/>
      <c r="M128" s="9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s="4" customFormat="1" ht="47.25" x14ac:dyDescent="0.25">
      <c r="A129" s="203">
        <v>1</v>
      </c>
      <c r="B129" s="188" t="s">
        <v>25</v>
      </c>
      <c r="C129" s="188" t="s">
        <v>14</v>
      </c>
      <c r="D129" s="13">
        <f>E129+F129+G129</f>
        <v>0</v>
      </c>
      <c r="E129" s="13">
        <f>E130</f>
        <v>0</v>
      </c>
      <c r="F129" s="13">
        <f t="shared" ref="F129:G129" si="36">F130</f>
        <v>0</v>
      </c>
      <c r="G129" s="13">
        <f t="shared" si="36"/>
        <v>0</v>
      </c>
      <c r="H129" s="188" t="s">
        <v>16</v>
      </c>
      <c r="I129" s="188" t="s">
        <v>20</v>
      </c>
      <c r="J129" s="343"/>
      <c r="K129" s="344"/>
      <c r="L129" s="344"/>
      <c r="M129" s="344"/>
      <c r="N129" s="344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s="4" customFormat="1" ht="46.5" customHeight="1" x14ac:dyDescent="0.25">
      <c r="A130" s="190" t="s">
        <v>43</v>
      </c>
      <c r="B130" s="191" t="s">
        <v>149</v>
      </c>
      <c r="C130" s="191" t="s">
        <v>14</v>
      </c>
      <c r="D130" s="72">
        <f>E130+F130+G130</f>
        <v>0</v>
      </c>
      <c r="E130" s="72">
        <v>0</v>
      </c>
      <c r="F130" s="72">
        <v>0</v>
      </c>
      <c r="G130" s="72">
        <v>0</v>
      </c>
      <c r="H130" s="191" t="s">
        <v>132</v>
      </c>
      <c r="I130" s="191" t="s">
        <v>20</v>
      </c>
      <c r="J130" s="216" t="s">
        <v>164</v>
      </c>
      <c r="K130" s="118" t="s">
        <v>164</v>
      </c>
      <c r="L130" s="204"/>
      <c r="M130" s="204"/>
      <c r="N130" s="204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</row>
    <row r="131" spans="1:53" s="4" customFormat="1" ht="23.25" customHeight="1" x14ac:dyDescent="0.25">
      <c r="A131" s="340" t="s">
        <v>59</v>
      </c>
      <c r="B131" s="341"/>
      <c r="C131" s="341"/>
      <c r="D131" s="341"/>
      <c r="E131" s="341"/>
      <c r="F131" s="341"/>
      <c r="G131" s="341"/>
      <c r="H131" s="341"/>
      <c r="I131" s="342"/>
      <c r="J131" s="216"/>
      <c r="K131" s="118"/>
      <c r="L131" s="90"/>
      <c r="M131" s="9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</row>
    <row r="132" spans="1:53" s="17" customFormat="1" ht="47.25" x14ac:dyDescent="0.25">
      <c r="A132" s="203" t="s">
        <v>40</v>
      </c>
      <c r="B132" s="188" t="s">
        <v>29</v>
      </c>
      <c r="C132" s="188" t="s">
        <v>14</v>
      </c>
      <c r="D132" s="75">
        <f>SUM(D133:D139)</f>
        <v>2550</v>
      </c>
      <c r="E132" s="75">
        <f>SUM(E133:E139)</f>
        <v>800</v>
      </c>
      <c r="F132" s="75">
        <f t="shared" ref="F132:G132" si="37">SUM(F133:F139)</f>
        <v>850</v>
      </c>
      <c r="G132" s="75">
        <f t="shared" si="37"/>
        <v>900</v>
      </c>
      <c r="H132" s="188" t="s">
        <v>16</v>
      </c>
      <c r="I132" s="188" t="s">
        <v>32</v>
      </c>
      <c r="J132" s="216"/>
      <c r="K132" s="118"/>
      <c r="L132" s="91"/>
      <c r="M132" s="91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</row>
    <row r="133" spans="1:53" s="17" customFormat="1" ht="47.25" x14ac:dyDescent="0.25">
      <c r="A133" s="190" t="s">
        <v>43</v>
      </c>
      <c r="B133" s="191" t="s">
        <v>80</v>
      </c>
      <c r="C133" s="191" t="s">
        <v>14</v>
      </c>
      <c r="D133" s="72">
        <f>E133+F133+G133</f>
        <v>0</v>
      </c>
      <c r="E133" s="72">
        <f>100-100</f>
        <v>0</v>
      </c>
      <c r="F133" s="76">
        <v>0</v>
      </c>
      <c r="G133" s="76">
        <v>0</v>
      </c>
      <c r="H133" s="191" t="s">
        <v>16</v>
      </c>
      <c r="I133" s="191" t="s">
        <v>32</v>
      </c>
      <c r="J133" s="216"/>
      <c r="K133" s="118"/>
      <c r="L133" s="91"/>
      <c r="M133" s="91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</row>
    <row r="134" spans="1:53" s="17" customFormat="1" ht="45" customHeight="1" x14ac:dyDescent="0.25">
      <c r="A134" s="190" t="s">
        <v>44</v>
      </c>
      <c r="B134" s="191" t="s">
        <v>82</v>
      </c>
      <c r="C134" s="191" t="s">
        <v>14</v>
      </c>
      <c r="D134" s="72">
        <f>E134+F134+G134</f>
        <v>100</v>
      </c>
      <c r="E134" s="72">
        <v>100</v>
      </c>
      <c r="F134" s="76">
        <v>0</v>
      </c>
      <c r="G134" s="76">
        <v>0</v>
      </c>
      <c r="H134" s="191" t="s">
        <v>16</v>
      </c>
      <c r="I134" s="191" t="s">
        <v>32</v>
      </c>
      <c r="J134" s="216"/>
      <c r="K134" s="118"/>
      <c r="L134" s="91"/>
      <c r="M134" s="91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</row>
    <row r="135" spans="1:53" s="17" customFormat="1" ht="47.25" x14ac:dyDescent="0.25">
      <c r="A135" s="190" t="s">
        <v>45</v>
      </c>
      <c r="B135" s="191" t="s">
        <v>88</v>
      </c>
      <c r="C135" s="191" t="s">
        <v>14</v>
      </c>
      <c r="D135" s="72">
        <f>E135+F135+G135</f>
        <v>0</v>
      </c>
      <c r="E135" s="72">
        <f>100-100</f>
        <v>0</v>
      </c>
      <c r="F135" s="76">
        <v>0</v>
      </c>
      <c r="G135" s="76">
        <v>0</v>
      </c>
      <c r="H135" s="191" t="s">
        <v>16</v>
      </c>
      <c r="I135" s="191" t="s">
        <v>32</v>
      </c>
      <c r="J135" s="216"/>
      <c r="K135" s="118"/>
      <c r="L135" s="91"/>
      <c r="M135" s="91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</row>
    <row r="136" spans="1:53" s="17" customFormat="1" ht="47.25" x14ac:dyDescent="0.25">
      <c r="A136" s="190" t="s">
        <v>91</v>
      </c>
      <c r="B136" s="191" t="s">
        <v>99</v>
      </c>
      <c r="C136" s="191" t="s">
        <v>14</v>
      </c>
      <c r="D136" s="72">
        <f>E136+F136+G136</f>
        <v>100</v>
      </c>
      <c r="E136" s="72">
        <v>100</v>
      </c>
      <c r="F136" s="76">
        <v>0</v>
      </c>
      <c r="G136" s="76">
        <v>0</v>
      </c>
      <c r="H136" s="191" t="s">
        <v>16</v>
      </c>
      <c r="I136" s="191" t="s">
        <v>32</v>
      </c>
      <c r="J136" s="216"/>
      <c r="K136" s="118"/>
      <c r="L136" s="91"/>
      <c r="M136" s="91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</row>
    <row r="137" spans="1:53" s="17" customFormat="1" ht="47.25" x14ac:dyDescent="0.25">
      <c r="A137" s="190" t="s">
        <v>97</v>
      </c>
      <c r="B137" s="191" t="s">
        <v>88</v>
      </c>
      <c r="C137" s="191" t="s">
        <v>14</v>
      </c>
      <c r="D137" s="72">
        <f>E137+F137+G137</f>
        <v>0</v>
      </c>
      <c r="E137" s="72">
        <f>100-100</f>
        <v>0</v>
      </c>
      <c r="F137" s="72">
        <v>0</v>
      </c>
      <c r="G137" s="76">
        <v>0</v>
      </c>
      <c r="H137" s="191" t="s">
        <v>16</v>
      </c>
      <c r="I137" s="191" t="s">
        <v>32</v>
      </c>
      <c r="J137" s="216"/>
      <c r="K137" s="118"/>
      <c r="L137" s="91"/>
      <c r="M137" s="91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</row>
    <row r="138" spans="1:53" s="17" customFormat="1" ht="47.25" x14ac:dyDescent="0.25">
      <c r="A138" s="190" t="s">
        <v>133</v>
      </c>
      <c r="B138" s="191" t="s">
        <v>90</v>
      </c>
      <c r="C138" s="191" t="s">
        <v>14</v>
      </c>
      <c r="D138" s="72">
        <f t="shared" ref="D138:D143" si="38">E138+F138+G138</f>
        <v>1700</v>
      </c>
      <c r="E138" s="72">
        <f>200+300</f>
        <v>500</v>
      </c>
      <c r="F138" s="72">
        <v>600</v>
      </c>
      <c r="G138" s="76">
        <v>600</v>
      </c>
      <c r="H138" s="191" t="s">
        <v>16</v>
      </c>
      <c r="I138" s="191" t="s">
        <v>33</v>
      </c>
      <c r="J138" s="216"/>
      <c r="K138" s="118"/>
      <c r="L138" s="91"/>
      <c r="M138" s="91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</row>
    <row r="139" spans="1:53" s="52" customFormat="1" ht="47.25" x14ac:dyDescent="0.25">
      <c r="A139" s="190" t="s">
        <v>151</v>
      </c>
      <c r="B139" s="191" t="s">
        <v>23</v>
      </c>
      <c r="C139" s="191" t="s">
        <v>14</v>
      </c>
      <c r="D139" s="72">
        <f>E139+F139+G139</f>
        <v>650</v>
      </c>
      <c r="E139" s="72">
        <v>100</v>
      </c>
      <c r="F139" s="76">
        <v>250</v>
      </c>
      <c r="G139" s="76">
        <v>300</v>
      </c>
      <c r="H139" s="191" t="s">
        <v>16</v>
      </c>
      <c r="I139" s="191" t="s">
        <v>33</v>
      </c>
      <c r="J139" s="216"/>
      <c r="K139" s="118"/>
      <c r="L139" s="91"/>
      <c r="M139" s="91"/>
    </row>
    <row r="140" spans="1:53" s="17" customFormat="1" ht="47.25" x14ac:dyDescent="0.25">
      <c r="A140" s="203" t="s">
        <v>41</v>
      </c>
      <c r="B140" s="188" t="s">
        <v>63</v>
      </c>
      <c r="C140" s="188" t="s">
        <v>14</v>
      </c>
      <c r="D140" s="13">
        <f t="shared" si="38"/>
        <v>3360</v>
      </c>
      <c r="E140" s="75">
        <f>E141+E142+E143+E144</f>
        <v>1030</v>
      </c>
      <c r="F140" s="75">
        <f t="shared" ref="F140:G140" si="39">F141+F142+F143+F144</f>
        <v>1120</v>
      </c>
      <c r="G140" s="75">
        <f t="shared" si="39"/>
        <v>1210</v>
      </c>
      <c r="H140" s="188" t="s">
        <v>16</v>
      </c>
      <c r="I140" s="188" t="s">
        <v>33</v>
      </c>
      <c r="J140" s="216"/>
      <c r="K140" s="118"/>
      <c r="L140" s="91"/>
      <c r="M140" s="91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</row>
    <row r="141" spans="1:53" s="4" customFormat="1" ht="130.9" customHeight="1" x14ac:dyDescent="0.25">
      <c r="A141" s="190" t="s">
        <v>113</v>
      </c>
      <c r="B141" s="113" t="s">
        <v>93</v>
      </c>
      <c r="C141" s="191" t="s">
        <v>14</v>
      </c>
      <c r="D141" s="72">
        <f t="shared" si="38"/>
        <v>2190</v>
      </c>
      <c r="E141" s="76">
        <v>660</v>
      </c>
      <c r="F141" s="72">
        <v>730</v>
      </c>
      <c r="G141" s="72">
        <v>800</v>
      </c>
      <c r="H141" s="191" t="s">
        <v>16</v>
      </c>
      <c r="I141" s="191" t="s">
        <v>34</v>
      </c>
      <c r="J141" s="216"/>
      <c r="K141" s="118"/>
      <c r="L141" s="90"/>
      <c r="M141" s="9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 ht="200.25" customHeight="1" x14ac:dyDescent="0.25">
      <c r="A142" s="190" t="s">
        <v>52</v>
      </c>
      <c r="B142" s="114" t="s">
        <v>94</v>
      </c>
      <c r="C142" s="191" t="s">
        <v>14</v>
      </c>
      <c r="D142" s="72">
        <f t="shared" si="38"/>
        <v>360</v>
      </c>
      <c r="E142" s="76">
        <v>110</v>
      </c>
      <c r="F142" s="72">
        <v>120</v>
      </c>
      <c r="G142" s="72">
        <v>130</v>
      </c>
      <c r="H142" s="191" t="s">
        <v>16</v>
      </c>
      <c r="I142" s="191" t="s">
        <v>34</v>
      </c>
      <c r="J142" s="216"/>
      <c r="K142" s="118"/>
      <c r="L142" s="90"/>
      <c r="M142" s="9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 ht="126" x14ac:dyDescent="0.25">
      <c r="A143" s="190" t="s">
        <v>53</v>
      </c>
      <c r="B143" s="191" t="s">
        <v>95</v>
      </c>
      <c r="C143" s="191" t="s">
        <v>14</v>
      </c>
      <c r="D143" s="76">
        <f t="shared" si="38"/>
        <v>360</v>
      </c>
      <c r="E143" s="76">
        <v>110</v>
      </c>
      <c r="F143" s="72">
        <v>120</v>
      </c>
      <c r="G143" s="72">
        <v>130</v>
      </c>
      <c r="H143" s="191" t="s">
        <v>16</v>
      </c>
      <c r="I143" s="191" t="s">
        <v>34</v>
      </c>
      <c r="J143" s="216"/>
      <c r="K143" s="118"/>
      <c r="L143" s="90"/>
      <c r="M143" s="9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 ht="48.75" customHeight="1" x14ac:dyDescent="0.25">
      <c r="A144" s="205" t="s">
        <v>83</v>
      </c>
      <c r="B144" s="112" t="s">
        <v>105</v>
      </c>
      <c r="C144" s="191" t="s">
        <v>14</v>
      </c>
      <c r="D144" s="76">
        <f>E144+F144+G144</f>
        <v>450</v>
      </c>
      <c r="E144" s="76">
        <v>150</v>
      </c>
      <c r="F144" s="72">
        <v>150</v>
      </c>
      <c r="G144" s="72">
        <v>150</v>
      </c>
      <c r="H144" s="44" t="s">
        <v>16</v>
      </c>
      <c r="I144" s="44" t="s">
        <v>34</v>
      </c>
      <c r="J144" s="216"/>
      <c r="K144" s="118"/>
      <c r="L144" s="90"/>
      <c r="M144" s="9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 ht="31.5" customHeight="1" x14ac:dyDescent="0.25">
      <c r="A145" s="345" t="s">
        <v>42</v>
      </c>
      <c r="B145" s="335" t="s">
        <v>124</v>
      </c>
      <c r="C145" s="188" t="s">
        <v>14</v>
      </c>
      <c r="D145" s="13">
        <f>E145+F145+G145</f>
        <v>1413.3</v>
      </c>
      <c r="E145" s="13">
        <v>1413.3</v>
      </c>
      <c r="F145" s="13">
        <f>2617.2-2617.2</f>
        <v>0</v>
      </c>
      <c r="G145" s="13">
        <f>1481.9-1481.9</f>
        <v>0</v>
      </c>
      <c r="H145" s="320" t="s">
        <v>16</v>
      </c>
      <c r="I145" s="320" t="s">
        <v>62</v>
      </c>
      <c r="J145" s="216"/>
      <c r="K145" s="118"/>
      <c r="L145" s="90"/>
      <c r="M145" s="9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 ht="31.5" customHeight="1" x14ac:dyDescent="0.25">
      <c r="A146" s="345"/>
      <c r="B146" s="336"/>
      <c r="C146" s="188" t="s">
        <v>15</v>
      </c>
      <c r="D146" s="13">
        <f>E146+F146+G146</f>
        <v>1203.9100000000001</v>
      </c>
      <c r="E146" s="13">
        <v>1203.9100000000001</v>
      </c>
      <c r="F146" s="13">
        <v>0</v>
      </c>
      <c r="G146" s="13">
        <v>0</v>
      </c>
      <c r="H146" s="321"/>
      <c r="I146" s="321"/>
      <c r="J146" s="216"/>
      <c r="K146" s="118"/>
      <c r="L146" s="90"/>
      <c r="M146" s="9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 ht="31.5" customHeight="1" x14ac:dyDescent="0.25">
      <c r="A147" s="345"/>
      <c r="B147" s="337"/>
      <c r="C147" s="188" t="s">
        <v>11</v>
      </c>
      <c r="D147" s="13">
        <f>D145+D146</f>
        <v>2617.21</v>
      </c>
      <c r="E147" s="13">
        <f>E145+E146</f>
        <v>2617.21</v>
      </c>
      <c r="F147" s="13">
        <f>2617.2-2617.2</f>
        <v>0</v>
      </c>
      <c r="G147" s="13">
        <f>G145+G146</f>
        <v>0</v>
      </c>
      <c r="H147" s="322"/>
      <c r="I147" s="322"/>
      <c r="J147" s="216"/>
      <c r="K147" s="118"/>
      <c r="L147" s="90"/>
      <c r="M147" s="9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 ht="31.5" customHeight="1" x14ac:dyDescent="0.25">
      <c r="A148" s="259" t="s">
        <v>49</v>
      </c>
      <c r="B148" s="335" t="s">
        <v>186</v>
      </c>
      <c r="C148" s="220" t="s">
        <v>14</v>
      </c>
      <c r="D148" s="13">
        <f>E148+F148+G148</f>
        <v>4099.1000000000004</v>
      </c>
      <c r="E148" s="13">
        <v>0</v>
      </c>
      <c r="F148" s="45">
        <v>2617.1999999999998</v>
      </c>
      <c r="G148" s="45">
        <v>1481.9</v>
      </c>
      <c r="H148" s="320" t="s">
        <v>16</v>
      </c>
      <c r="I148" s="320" t="s">
        <v>62</v>
      </c>
      <c r="J148" s="216"/>
      <c r="K148" s="118" t="s">
        <v>187</v>
      </c>
      <c r="L148" s="90"/>
      <c r="M148" s="9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 ht="31.5" customHeight="1" x14ac:dyDescent="0.25">
      <c r="A149" s="260"/>
      <c r="B149" s="336"/>
      <c r="C149" s="220" t="s">
        <v>15</v>
      </c>
      <c r="D149" s="13">
        <f>E149+F149+G149</f>
        <v>0</v>
      </c>
      <c r="E149" s="13">
        <v>0</v>
      </c>
      <c r="F149" s="45">
        <v>0</v>
      </c>
      <c r="G149" s="45">
        <v>0</v>
      </c>
      <c r="H149" s="321"/>
      <c r="I149" s="321"/>
      <c r="J149" s="216"/>
      <c r="K149" s="118"/>
      <c r="L149" s="90"/>
      <c r="M149" s="9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 ht="31.5" customHeight="1" x14ac:dyDescent="0.25">
      <c r="A150" s="261"/>
      <c r="B150" s="337"/>
      <c r="C150" s="220" t="s">
        <v>11</v>
      </c>
      <c r="D150" s="13">
        <f>E150+F150+G150</f>
        <v>4099.1000000000004</v>
      </c>
      <c r="E150" s="13">
        <f>E148+E149</f>
        <v>0</v>
      </c>
      <c r="F150" s="45">
        <f>F148+F149</f>
        <v>2617.1999999999998</v>
      </c>
      <c r="G150" s="45">
        <f>G148+G149</f>
        <v>1481.9</v>
      </c>
      <c r="H150" s="322"/>
      <c r="I150" s="322"/>
      <c r="J150" s="216"/>
      <c r="K150" s="118"/>
      <c r="L150" s="90"/>
      <c r="M150" s="9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 ht="35.25" customHeight="1" x14ac:dyDescent="0.25">
      <c r="A151" s="338" t="s">
        <v>68</v>
      </c>
      <c r="B151" s="338"/>
      <c r="C151" s="18" t="s">
        <v>14</v>
      </c>
      <c r="D151" s="67">
        <f>E151+F151+G151</f>
        <v>11422.4</v>
      </c>
      <c r="E151" s="79">
        <f>E132+E140+E145</f>
        <v>3243.3</v>
      </c>
      <c r="F151" s="79">
        <f>F132+F140+F145+F148</f>
        <v>4587.2</v>
      </c>
      <c r="G151" s="79">
        <f>G132+G140+G145+G148</f>
        <v>3591.9</v>
      </c>
      <c r="H151" s="323" t="s">
        <v>16</v>
      </c>
      <c r="I151" s="323" t="s">
        <v>32</v>
      </c>
      <c r="J151" s="216"/>
      <c r="K151" s="118"/>
      <c r="L151" s="90"/>
      <c r="M151" s="9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 ht="33.75" customHeight="1" x14ac:dyDescent="0.25">
      <c r="A152" s="339"/>
      <c r="B152" s="339"/>
      <c r="C152" s="18" t="s">
        <v>15</v>
      </c>
      <c r="D152" s="67">
        <f t="shared" ref="D152:D153" si="40">E152+F152+G152</f>
        <v>1203.9100000000001</v>
      </c>
      <c r="E152" s="67">
        <f>E146</f>
        <v>1203.9100000000001</v>
      </c>
      <c r="F152" s="67">
        <f t="shared" ref="F152:G152" si="41">F146</f>
        <v>0</v>
      </c>
      <c r="G152" s="67">
        <f t="shared" si="41"/>
        <v>0</v>
      </c>
      <c r="H152" s="324"/>
      <c r="I152" s="324"/>
      <c r="J152" s="216"/>
      <c r="K152" s="118"/>
      <c r="L152" s="90"/>
      <c r="M152" s="9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 ht="31.5" customHeight="1" x14ac:dyDescent="0.25">
      <c r="A153" s="339"/>
      <c r="B153" s="339"/>
      <c r="C153" s="18" t="s">
        <v>11</v>
      </c>
      <c r="D153" s="67">
        <f t="shared" si="40"/>
        <v>12626.31</v>
      </c>
      <c r="E153" s="67">
        <f>E151+E152</f>
        <v>4447.21</v>
      </c>
      <c r="F153" s="67">
        <f t="shared" ref="F153:G153" si="42">F151+F152</f>
        <v>4587.2</v>
      </c>
      <c r="G153" s="67">
        <f t="shared" si="42"/>
        <v>3591.9</v>
      </c>
      <c r="H153" s="325"/>
      <c r="I153" s="325"/>
      <c r="J153" s="216"/>
      <c r="K153" s="118"/>
      <c r="L153" s="90"/>
      <c r="M153" s="9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 ht="22.5" customHeight="1" x14ac:dyDescent="0.25">
      <c r="A154" s="359" t="s">
        <v>60</v>
      </c>
      <c r="B154" s="360"/>
      <c r="C154" s="360"/>
      <c r="D154" s="360"/>
      <c r="E154" s="360"/>
      <c r="F154" s="360"/>
      <c r="G154" s="360"/>
      <c r="H154" s="360"/>
      <c r="I154" s="361"/>
      <c r="J154" s="216"/>
      <c r="K154" s="118"/>
      <c r="L154" s="90"/>
      <c r="M154" s="9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 ht="141.75" x14ac:dyDescent="0.25">
      <c r="A155" s="201" t="s">
        <v>43</v>
      </c>
      <c r="B155" s="188" t="s">
        <v>30</v>
      </c>
      <c r="C155" s="188" t="s">
        <v>14</v>
      </c>
      <c r="D155" s="13">
        <f>E155+F155+G155</f>
        <v>0</v>
      </c>
      <c r="E155" s="72">
        <v>0</v>
      </c>
      <c r="F155" s="72">
        <v>0</v>
      </c>
      <c r="G155" s="72">
        <f t="shared" ref="G155" si="43">G156</f>
        <v>0</v>
      </c>
      <c r="H155" s="188" t="s">
        <v>16</v>
      </c>
      <c r="I155" s="243" t="s">
        <v>35</v>
      </c>
      <c r="J155" s="216"/>
      <c r="K155" s="118"/>
      <c r="L155" s="90"/>
      <c r="M155" s="9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 ht="126" x14ac:dyDescent="0.25">
      <c r="A156" s="203" t="s">
        <v>44</v>
      </c>
      <c r="B156" s="188" t="s">
        <v>108</v>
      </c>
      <c r="C156" s="188" t="s">
        <v>14</v>
      </c>
      <c r="D156" s="13">
        <f t="shared" ref="D156" si="44">SUM(E156:G156)</f>
        <v>0</v>
      </c>
      <c r="E156" s="72">
        <v>0</v>
      </c>
      <c r="F156" s="72">
        <v>0</v>
      </c>
      <c r="G156" s="72">
        <v>0</v>
      </c>
      <c r="H156" s="188" t="s">
        <v>16</v>
      </c>
      <c r="I156" s="243"/>
      <c r="J156" s="216"/>
      <c r="K156" s="118"/>
      <c r="L156" s="90"/>
      <c r="M156" s="9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 ht="20.25" customHeight="1" x14ac:dyDescent="0.25">
      <c r="A157" s="317" t="s">
        <v>61</v>
      </c>
      <c r="B157" s="318"/>
      <c r="C157" s="318"/>
      <c r="D157" s="318"/>
      <c r="E157" s="318"/>
      <c r="F157" s="318"/>
      <c r="G157" s="318"/>
      <c r="H157" s="318"/>
      <c r="I157" s="319"/>
      <c r="J157" s="216"/>
      <c r="K157" s="118"/>
      <c r="L157" s="90"/>
      <c r="M157" s="9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 ht="31.5" x14ac:dyDescent="0.25">
      <c r="A158" s="314">
        <v>1</v>
      </c>
      <c r="B158" s="243" t="s">
        <v>36</v>
      </c>
      <c r="C158" s="188" t="s">
        <v>14</v>
      </c>
      <c r="D158" s="189">
        <f>SUM(E158:G158)</f>
        <v>0</v>
      </c>
      <c r="E158" s="65">
        <v>0</v>
      </c>
      <c r="F158" s="65">
        <v>0</v>
      </c>
      <c r="G158" s="65">
        <v>0</v>
      </c>
      <c r="H158" s="243" t="s">
        <v>16</v>
      </c>
      <c r="I158" s="243" t="s">
        <v>37</v>
      </c>
      <c r="J158" s="216"/>
      <c r="K158" s="118"/>
      <c r="L158" s="90"/>
      <c r="M158" s="9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 ht="31.5" x14ac:dyDescent="0.25">
      <c r="A159" s="314"/>
      <c r="B159" s="243"/>
      <c r="C159" s="188" t="s">
        <v>15</v>
      </c>
      <c r="D159" s="189">
        <v>0</v>
      </c>
      <c r="E159" s="65">
        <v>0</v>
      </c>
      <c r="F159" s="65">
        <v>0</v>
      </c>
      <c r="G159" s="65">
        <v>0</v>
      </c>
      <c r="H159" s="243"/>
      <c r="I159" s="243"/>
      <c r="J159" s="216"/>
      <c r="K159" s="118"/>
      <c r="L159" s="90"/>
      <c r="M159" s="9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 ht="13.5" customHeight="1" x14ac:dyDescent="0.25">
      <c r="A160" s="314"/>
      <c r="B160" s="243"/>
      <c r="C160" s="188" t="s">
        <v>11</v>
      </c>
      <c r="D160" s="13">
        <f>SUM(E160:G160)</f>
        <v>0</v>
      </c>
      <c r="E160" s="19">
        <f>E158+E159</f>
        <v>0</v>
      </c>
      <c r="F160" s="19">
        <f t="shared" ref="F160:G160" si="45">F158+F159</f>
        <v>0</v>
      </c>
      <c r="G160" s="19">
        <f t="shared" si="45"/>
        <v>0</v>
      </c>
      <c r="H160" s="243"/>
      <c r="I160" s="243"/>
      <c r="J160" s="216"/>
      <c r="K160" s="118"/>
      <c r="L160" s="90"/>
      <c r="M160" s="9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 ht="31.5" x14ac:dyDescent="0.25">
      <c r="A161" s="346" t="s">
        <v>70</v>
      </c>
      <c r="B161" s="346"/>
      <c r="C161" s="18" t="s">
        <v>14</v>
      </c>
      <c r="D161" s="67">
        <f>E161+F161+G161</f>
        <v>348813.69773999997</v>
      </c>
      <c r="E161" s="67">
        <f>E156+E158+E151+E129+E125+E108</f>
        <v>112462.69774</v>
      </c>
      <c r="F161" s="67">
        <f>F156+F158+F151+F129+F125+F108</f>
        <v>112013.59999999999</v>
      </c>
      <c r="G161" s="67">
        <f>G156+G158+G151+G129+G125+G108</f>
        <v>124337.4</v>
      </c>
      <c r="H161" s="286"/>
      <c r="I161" s="287"/>
      <c r="J161" s="216"/>
      <c r="K161" s="118"/>
      <c r="L161" s="90"/>
      <c r="M161" s="9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 ht="31.5" x14ac:dyDescent="0.25">
      <c r="A162" s="346"/>
      <c r="B162" s="346"/>
      <c r="C162" s="18" t="s">
        <v>110</v>
      </c>
      <c r="D162" s="67">
        <f t="shared" ref="D162:D164" si="46">E162+F162+G162</f>
        <v>0</v>
      </c>
      <c r="E162" s="67">
        <f>E109</f>
        <v>0</v>
      </c>
      <c r="F162" s="67">
        <f>F109</f>
        <v>0</v>
      </c>
      <c r="G162" s="67">
        <f>G109</f>
        <v>0</v>
      </c>
      <c r="H162" s="288"/>
      <c r="I162" s="289"/>
      <c r="J162" s="216"/>
      <c r="K162" s="118"/>
      <c r="L162" s="90"/>
      <c r="M162" s="9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 ht="34.15" customHeight="1" x14ac:dyDescent="0.25">
      <c r="A163" s="346"/>
      <c r="B163" s="346"/>
      <c r="C163" s="18" t="s">
        <v>15</v>
      </c>
      <c r="D163" s="67">
        <f t="shared" si="46"/>
        <v>6219.91</v>
      </c>
      <c r="E163" s="67">
        <f>E159+E152+E110</f>
        <v>6219.91</v>
      </c>
      <c r="F163" s="67">
        <f>F159+F152+F110</f>
        <v>0</v>
      </c>
      <c r="G163" s="67">
        <f>G159+G152+G110+G126</f>
        <v>0</v>
      </c>
      <c r="H163" s="288"/>
      <c r="I163" s="289"/>
      <c r="J163" s="216"/>
      <c r="K163" s="118"/>
      <c r="L163" s="90"/>
      <c r="M163" s="9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 x14ac:dyDescent="0.25">
      <c r="A164" s="346"/>
      <c r="B164" s="346"/>
      <c r="C164" s="18" t="s">
        <v>11</v>
      </c>
      <c r="D164" s="67">
        <f t="shared" si="46"/>
        <v>355033.60774000001</v>
      </c>
      <c r="E164" s="67">
        <f>E161+E162+E163</f>
        <v>118682.60774000001</v>
      </c>
      <c r="F164" s="67">
        <f t="shared" ref="F164" si="47">F161+F162+F163</f>
        <v>112013.59999999999</v>
      </c>
      <c r="G164" s="67">
        <f>G161+G162+G163</f>
        <v>124337.4</v>
      </c>
      <c r="H164" s="290"/>
      <c r="I164" s="291"/>
      <c r="J164" s="216"/>
      <c r="K164" s="118"/>
      <c r="L164" s="90"/>
      <c r="M164" s="9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 ht="31.5" x14ac:dyDescent="0.25">
      <c r="A165" s="347" t="s">
        <v>69</v>
      </c>
      <c r="B165" s="348"/>
      <c r="C165" s="25" t="s">
        <v>14</v>
      </c>
      <c r="D165" s="83">
        <f>E165+F165+G165</f>
        <v>356217.76789999998</v>
      </c>
      <c r="E165" s="83">
        <f>E161+E60</f>
        <v>112846.39774</v>
      </c>
      <c r="F165" s="83">
        <f>F161+F60</f>
        <v>118033.97016</v>
      </c>
      <c r="G165" s="83">
        <f>G161+G60</f>
        <v>125337.4</v>
      </c>
      <c r="H165" s="353"/>
      <c r="I165" s="354"/>
      <c r="J165" s="216"/>
      <c r="K165" s="118"/>
      <c r="L165" s="90"/>
      <c r="M165" s="9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 ht="31.5" x14ac:dyDescent="0.25">
      <c r="A166" s="349"/>
      <c r="B166" s="350"/>
      <c r="C166" s="25" t="s">
        <v>110</v>
      </c>
      <c r="D166" s="83">
        <f t="shared" ref="D166:D168" si="48">E166+F166+G166</f>
        <v>0</v>
      </c>
      <c r="E166" s="83">
        <f>E162</f>
        <v>0</v>
      </c>
      <c r="F166" s="83">
        <f t="shared" ref="F166:G166" si="49">F162</f>
        <v>0</v>
      </c>
      <c r="G166" s="83">
        <f t="shared" si="49"/>
        <v>0</v>
      </c>
      <c r="H166" s="355"/>
      <c r="I166" s="356"/>
      <c r="J166" s="216"/>
      <c r="K166" s="118"/>
      <c r="L166" s="90"/>
      <c r="M166" s="9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 ht="31.5" x14ac:dyDescent="0.25">
      <c r="A167" s="349"/>
      <c r="B167" s="350"/>
      <c r="C167" s="25" t="s">
        <v>15</v>
      </c>
      <c r="D167" s="83">
        <f t="shared" si="48"/>
        <v>75100.247889999999</v>
      </c>
      <c r="E167" s="83">
        <f>E163+E61</f>
        <v>7561.8099999999995</v>
      </c>
      <c r="F167" s="83">
        <f>F163+F61</f>
        <v>60258.937890000001</v>
      </c>
      <c r="G167" s="83">
        <f>G163+G61</f>
        <v>7279.5</v>
      </c>
      <c r="H167" s="355"/>
      <c r="I167" s="356"/>
      <c r="J167" s="216"/>
      <c r="K167" s="118"/>
      <c r="L167" s="90"/>
      <c r="M167" s="9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 x14ac:dyDescent="0.25">
      <c r="A168" s="351"/>
      <c r="B168" s="352"/>
      <c r="C168" s="25" t="s">
        <v>11</v>
      </c>
      <c r="D168" s="83">
        <f t="shared" si="48"/>
        <v>431318.01578999998</v>
      </c>
      <c r="E168" s="83">
        <f>E165+E166+E167</f>
        <v>120408.20774</v>
      </c>
      <c r="F168" s="83">
        <f t="shared" ref="F168:G168" si="50">F165+F166+F167</f>
        <v>178292.90805</v>
      </c>
      <c r="G168" s="83">
        <f t="shared" si="50"/>
        <v>132616.9</v>
      </c>
      <c r="H168" s="357"/>
      <c r="I168" s="358"/>
      <c r="J168" s="216"/>
      <c r="K168" s="118"/>
      <c r="L168" s="90"/>
      <c r="M168" s="9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 x14ac:dyDescent="0.25">
      <c r="A169" s="187"/>
      <c r="B169" s="9"/>
      <c r="C169" s="10"/>
      <c r="D169" s="11"/>
      <c r="E169" s="59"/>
      <c r="F169" s="59"/>
      <c r="G169" s="59"/>
      <c r="H169" s="9"/>
      <c r="I169" s="10"/>
      <c r="J169" s="216"/>
      <c r="K169" s="118"/>
      <c r="L169" s="90"/>
      <c r="M169" s="9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 x14ac:dyDescent="0.25">
      <c r="A170" s="187"/>
      <c r="B170" s="9"/>
      <c r="C170" s="10"/>
      <c r="D170" s="11"/>
      <c r="E170" s="59"/>
      <c r="F170" s="59"/>
      <c r="G170" s="59"/>
      <c r="H170" s="9"/>
      <c r="I170" s="10"/>
      <c r="J170" s="216"/>
      <c r="K170" s="118"/>
      <c r="L170" s="90"/>
      <c r="M170" s="9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 x14ac:dyDescent="0.25">
      <c r="A171" s="187"/>
      <c r="B171" s="9"/>
      <c r="C171" s="10"/>
      <c r="D171" s="11"/>
      <c r="E171" s="59"/>
      <c r="F171" s="59"/>
      <c r="G171" s="59"/>
      <c r="H171" s="9"/>
      <c r="I171" s="10"/>
      <c r="J171" s="216"/>
      <c r="K171" s="118"/>
      <c r="L171" s="90"/>
      <c r="M171" s="9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 x14ac:dyDescent="0.25">
      <c r="A172" s="187"/>
      <c r="B172" s="9"/>
      <c r="C172" s="10"/>
      <c r="D172" s="11"/>
      <c r="E172" s="59"/>
      <c r="F172" s="59"/>
      <c r="G172" s="59"/>
      <c r="H172" s="9"/>
      <c r="I172" s="10"/>
      <c r="J172" s="216"/>
      <c r="K172" s="118"/>
      <c r="L172" s="90"/>
      <c r="M172" s="9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 x14ac:dyDescent="0.25">
      <c r="A173" s="187"/>
      <c r="B173" s="9"/>
      <c r="C173" s="10"/>
      <c r="D173" s="11"/>
      <c r="E173" s="59"/>
      <c r="F173" s="59"/>
      <c r="G173" s="59"/>
      <c r="H173" s="9"/>
      <c r="I173" s="10"/>
      <c r="J173" s="216"/>
      <c r="K173" s="118"/>
      <c r="L173" s="90"/>
      <c r="M173" s="9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 x14ac:dyDescent="0.25">
      <c r="A174" s="187"/>
      <c r="B174" s="9"/>
      <c r="C174" s="10"/>
      <c r="D174" s="11"/>
      <c r="E174" s="59"/>
      <c r="F174" s="59"/>
      <c r="G174" s="59"/>
      <c r="H174" s="9"/>
      <c r="I174" s="10"/>
      <c r="J174" s="216"/>
      <c r="K174" s="118"/>
      <c r="L174" s="90"/>
      <c r="M174" s="9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 x14ac:dyDescent="0.25">
      <c r="A175" s="187"/>
      <c r="B175" s="9"/>
      <c r="C175" s="10"/>
      <c r="D175" s="11"/>
      <c r="E175" s="59"/>
      <c r="F175" s="59"/>
      <c r="G175" s="59"/>
      <c r="H175" s="9"/>
      <c r="I175" s="10"/>
      <c r="J175" s="216"/>
      <c r="K175" s="118"/>
      <c r="L175" s="90"/>
      <c r="M175" s="9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 x14ac:dyDescent="0.25">
      <c r="A176" s="187"/>
      <c r="B176" s="9"/>
      <c r="C176" s="10"/>
      <c r="D176" s="11"/>
      <c r="E176" s="59"/>
      <c r="F176" s="59"/>
      <c r="G176" s="59"/>
      <c r="H176" s="9"/>
      <c r="I176" s="10"/>
      <c r="J176" s="216"/>
      <c r="K176" s="118"/>
      <c r="L176" s="90"/>
      <c r="M176" s="9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 x14ac:dyDescent="0.25">
      <c r="A177" s="187"/>
      <c r="B177" s="9"/>
      <c r="C177" s="10"/>
      <c r="D177" s="11"/>
      <c r="E177" s="59"/>
      <c r="F177" s="59"/>
      <c r="G177" s="59"/>
      <c r="H177" s="9"/>
      <c r="I177" s="10"/>
      <c r="J177" s="216"/>
      <c r="K177" s="118"/>
      <c r="L177" s="90"/>
      <c r="M177" s="9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 x14ac:dyDescent="0.25">
      <c r="A178" s="187"/>
      <c r="B178" s="9"/>
      <c r="C178" s="10"/>
      <c r="D178" s="11"/>
      <c r="E178" s="59"/>
      <c r="F178" s="59"/>
      <c r="G178" s="59"/>
      <c r="H178" s="9"/>
      <c r="I178" s="10"/>
      <c r="J178" s="216"/>
      <c r="K178" s="118"/>
      <c r="L178" s="90"/>
      <c r="M178" s="9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 x14ac:dyDescent="0.25">
      <c r="A179" s="187"/>
      <c r="B179" s="9"/>
      <c r="C179" s="10"/>
      <c r="D179" s="11"/>
      <c r="E179" s="59"/>
      <c r="F179" s="59"/>
      <c r="G179" s="59"/>
      <c r="H179" s="9"/>
      <c r="I179" s="10"/>
      <c r="J179" s="216"/>
      <c r="K179" s="118"/>
      <c r="L179" s="90"/>
      <c r="M179" s="9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 x14ac:dyDescent="0.25">
      <c r="A180" s="187"/>
      <c r="B180" s="9"/>
      <c r="C180" s="10"/>
      <c r="D180" s="11"/>
      <c r="E180" s="59"/>
      <c r="F180" s="59"/>
      <c r="G180" s="59"/>
      <c r="H180" s="9"/>
      <c r="I180" s="10"/>
      <c r="J180" s="216"/>
      <c r="K180" s="118"/>
      <c r="L180" s="90"/>
      <c r="M180" s="9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 x14ac:dyDescent="0.25">
      <c r="A181" s="187"/>
      <c r="B181" s="9"/>
      <c r="C181" s="10"/>
      <c r="D181" s="11"/>
      <c r="E181" s="59"/>
      <c r="F181" s="59"/>
      <c r="G181" s="59"/>
      <c r="H181" s="9"/>
      <c r="I181" s="10"/>
      <c r="J181" s="216"/>
      <c r="K181" s="118"/>
      <c r="L181" s="90"/>
      <c r="M181" s="9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 x14ac:dyDescent="0.25">
      <c r="A182" s="187"/>
      <c r="B182" s="9"/>
      <c r="C182" s="10"/>
      <c r="D182" s="11"/>
      <c r="E182" s="59"/>
      <c r="F182" s="59"/>
      <c r="G182" s="59"/>
      <c r="H182" s="9"/>
      <c r="I182" s="10"/>
      <c r="J182" s="216"/>
      <c r="K182" s="118"/>
      <c r="L182" s="90"/>
      <c r="M182" s="9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 x14ac:dyDescent="0.25">
      <c r="A183" s="187"/>
      <c r="B183" s="9"/>
      <c r="C183" s="10"/>
      <c r="D183" s="11"/>
      <c r="E183" s="59"/>
      <c r="F183" s="59"/>
      <c r="G183" s="59"/>
      <c r="H183" s="9"/>
      <c r="I183" s="10"/>
      <c r="J183" s="216"/>
      <c r="K183" s="118"/>
      <c r="L183" s="90"/>
      <c r="M183" s="9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 x14ac:dyDescent="0.25">
      <c r="A184" s="187"/>
      <c r="B184" s="9"/>
      <c r="C184" s="10"/>
      <c r="D184" s="11"/>
      <c r="E184" s="59"/>
      <c r="F184" s="59"/>
      <c r="G184" s="59"/>
      <c r="H184" s="9"/>
      <c r="I184" s="10"/>
      <c r="J184" s="216"/>
      <c r="K184" s="118"/>
      <c r="L184" s="90"/>
      <c r="M184" s="9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 x14ac:dyDescent="0.25">
      <c r="A185" s="187"/>
      <c r="B185" s="9"/>
      <c r="C185" s="10"/>
      <c r="D185" s="11"/>
      <c r="E185" s="59"/>
      <c r="F185" s="59"/>
      <c r="G185" s="59"/>
      <c r="H185" s="9"/>
      <c r="I185" s="10"/>
      <c r="J185" s="216"/>
      <c r="K185" s="118"/>
      <c r="L185" s="90"/>
      <c r="M185" s="9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 x14ac:dyDescent="0.25">
      <c r="A186" s="187"/>
      <c r="B186" s="9"/>
      <c r="C186" s="10"/>
      <c r="D186" s="11"/>
      <c r="E186" s="59"/>
      <c r="F186" s="59"/>
      <c r="G186" s="59"/>
      <c r="H186" s="9"/>
      <c r="I186" s="10"/>
      <c r="J186" s="216"/>
      <c r="K186" s="118"/>
      <c r="L186" s="90"/>
      <c r="M186" s="9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 x14ac:dyDescent="0.25">
      <c r="A187" s="187"/>
      <c r="B187" s="9"/>
      <c r="C187" s="10"/>
      <c r="D187" s="11"/>
      <c r="E187" s="59"/>
      <c r="F187" s="59"/>
      <c r="G187" s="59"/>
      <c r="H187" s="9"/>
      <c r="I187" s="10"/>
      <c r="J187" s="216"/>
      <c r="K187" s="118"/>
      <c r="L187" s="90"/>
      <c r="M187" s="9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 x14ac:dyDescent="0.25">
      <c r="A188" s="187"/>
      <c r="B188" s="9"/>
      <c r="C188" s="10"/>
      <c r="D188" s="11"/>
      <c r="E188" s="59"/>
      <c r="F188" s="59"/>
      <c r="G188" s="59"/>
      <c r="H188" s="9"/>
      <c r="I188" s="10"/>
      <c r="J188" s="216"/>
      <c r="K188" s="118"/>
      <c r="L188" s="90"/>
      <c r="M188" s="9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 x14ac:dyDescent="0.25">
      <c r="A189" s="187"/>
      <c r="B189" s="9"/>
      <c r="C189" s="10"/>
      <c r="D189" s="11"/>
      <c r="E189" s="59"/>
      <c r="F189" s="59"/>
      <c r="G189" s="59"/>
      <c r="H189" s="9"/>
      <c r="I189" s="10"/>
      <c r="J189" s="216"/>
      <c r="K189" s="118"/>
      <c r="L189" s="90"/>
      <c r="M189" s="9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 x14ac:dyDescent="0.25">
      <c r="A190" s="187"/>
      <c r="B190" s="9"/>
      <c r="C190" s="10"/>
      <c r="D190" s="11"/>
      <c r="E190" s="59"/>
      <c r="F190" s="59"/>
      <c r="G190" s="59"/>
      <c r="H190" s="9"/>
      <c r="I190" s="10"/>
      <c r="J190" s="216"/>
      <c r="K190" s="118"/>
      <c r="L190" s="90"/>
      <c r="M190" s="9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 x14ac:dyDescent="0.25">
      <c r="A191" s="187"/>
      <c r="B191" s="9"/>
      <c r="C191" s="10"/>
      <c r="D191" s="11"/>
      <c r="E191" s="59"/>
      <c r="F191" s="59"/>
      <c r="G191" s="59"/>
      <c r="H191" s="9"/>
      <c r="I191" s="10"/>
      <c r="J191" s="216"/>
      <c r="K191" s="118"/>
      <c r="L191" s="90"/>
      <c r="M191" s="9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 x14ac:dyDescent="0.25">
      <c r="A192" s="187"/>
      <c r="B192" s="9"/>
      <c r="C192" s="10"/>
      <c r="D192" s="11"/>
      <c r="E192" s="59"/>
      <c r="F192" s="59"/>
      <c r="G192" s="59"/>
      <c r="H192" s="9"/>
      <c r="I192" s="10"/>
      <c r="J192" s="216"/>
      <c r="K192" s="118"/>
      <c r="L192" s="90"/>
      <c r="M192" s="9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 x14ac:dyDescent="0.25">
      <c r="A193" s="187"/>
      <c r="B193" s="9"/>
      <c r="C193" s="10"/>
      <c r="D193" s="11"/>
      <c r="E193" s="59"/>
      <c r="F193" s="59"/>
      <c r="G193" s="59"/>
      <c r="H193" s="9"/>
      <c r="I193" s="10"/>
      <c r="J193" s="216"/>
      <c r="K193" s="118"/>
      <c r="L193" s="90"/>
      <c r="M193" s="9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 x14ac:dyDescent="0.25">
      <c r="A194" s="187"/>
      <c r="B194" s="9"/>
      <c r="C194" s="10"/>
      <c r="D194" s="11"/>
      <c r="E194" s="59"/>
      <c r="F194" s="59"/>
      <c r="G194" s="59"/>
      <c r="H194" s="9"/>
      <c r="I194" s="10"/>
      <c r="J194" s="216"/>
      <c r="K194" s="118"/>
      <c r="L194" s="90"/>
      <c r="M194" s="9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 x14ac:dyDescent="0.25">
      <c r="A195" s="187"/>
      <c r="B195" s="9"/>
      <c r="C195" s="10"/>
      <c r="D195" s="11"/>
      <c r="E195" s="59"/>
      <c r="F195" s="59"/>
      <c r="G195" s="59"/>
      <c r="H195" s="9"/>
      <c r="I195" s="10"/>
      <c r="J195" s="216"/>
      <c r="K195" s="118"/>
      <c r="L195" s="90"/>
      <c r="M195" s="9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 x14ac:dyDescent="0.25">
      <c r="A196" s="187"/>
      <c r="B196" s="9"/>
      <c r="C196" s="10"/>
      <c r="D196" s="11"/>
      <c r="E196" s="59"/>
      <c r="F196" s="59"/>
      <c r="G196" s="59"/>
      <c r="H196" s="9"/>
      <c r="I196" s="10"/>
      <c r="J196" s="216"/>
      <c r="K196" s="118"/>
      <c r="L196" s="90"/>
      <c r="M196" s="9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 x14ac:dyDescent="0.25">
      <c r="A197" s="187"/>
      <c r="B197" s="9"/>
      <c r="C197" s="10"/>
      <c r="D197" s="11"/>
      <c r="E197" s="59"/>
      <c r="F197" s="59"/>
      <c r="G197" s="59"/>
      <c r="H197" s="9"/>
      <c r="I197" s="10"/>
      <c r="J197" s="216"/>
      <c r="K197" s="118"/>
      <c r="L197" s="90"/>
      <c r="M197" s="9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 x14ac:dyDescent="0.25">
      <c r="A198" s="187"/>
      <c r="B198" s="9"/>
      <c r="C198" s="10"/>
      <c r="D198" s="11"/>
      <c r="E198" s="59"/>
      <c r="F198" s="59"/>
      <c r="G198" s="59"/>
      <c r="H198" s="9"/>
      <c r="I198" s="10"/>
      <c r="J198" s="216"/>
      <c r="K198" s="118"/>
      <c r="L198" s="90"/>
      <c r="M198" s="9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 x14ac:dyDescent="0.25">
      <c r="A199" s="187"/>
      <c r="B199" s="9"/>
      <c r="C199" s="10"/>
      <c r="D199" s="11"/>
      <c r="E199" s="59"/>
      <c r="F199" s="59"/>
      <c r="G199" s="59"/>
      <c r="H199" s="9"/>
      <c r="I199" s="10"/>
      <c r="J199" s="216"/>
      <c r="K199" s="118"/>
      <c r="L199" s="90"/>
      <c r="M199" s="9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 x14ac:dyDescent="0.25">
      <c r="A200" s="187"/>
      <c r="B200" s="9"/>
      <c r="C200" s="10"/>
      <c r="D200" s="11"/>
      <c r="E200" s="59"/>
      <c r="F200" s="59"/>
      <c r="G200" s="59"/>
      <c r="H200" s="9"/>
      <c r="I200" s="10"/>
      <c r="J200" s="216"/>
      <c r="K200" s="118"/>
      <c r="L200" s="90"/>
      <c r="M200" s="9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 x14ac:dyDescent="0.25">
      <c r="A201" s="187"/>
      <c r="B201" s="9"/>
      <c r="C201" s="10"/>
      <c r="D201" s="11"/>
      <c r="E201" s="59"/>
      <c r="F201" s="59"/>
      <c r="G201" s="59"/>
      <c r="H201" s="9"/>
      <c r="I201" s="10"/>
      <c r="J201" s="216"/>
      <c r="K201" s="118"/>
      <c r="L201" s="90"/>
      <c r="M201" s="9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 x14ac:dyDescent="0.25">
      <c r="A202" s="187"/>
      <c r="B202" s="9"/>
      <c r="C202" s="10"/>
      <c r="D202" s="11"/>
      <c r="E202" s="59"/>
      <c r="F202" s="59"/>
      <c r="G202" s="59"/>
      <c r="H202" s="9"/>
      <c r="I202" s="10"/>
      <c r="J202" s="216"/>
      <c r="K202" s="118"/>
      <c r="L202" s="90"/>
      <c r="M202" s="9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 x14ac:dyDescent="0.25">
      <c r="A203" s="187"/>
      <c r="B203" s="9"/>
      <c r="C203" s="10"/>
      <c r="D203" s="11"/>
      <c r="E203" s="59"/>
      <c r="F203" s="59"/>
      <c r="G203" s="59"/>
      <c r="H203" s="9"/>
      <c r="I203" s="10"/>
      <c r="J203" s="216"/>
      <c r="K203" s="118"/>
      <c r="L203" s="90"/>
      <c r="M203" s="9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 x14ac:dyDescent="0.25">
      <c r="A204" s="187"/>
      <c r="B204" s="9"/>
      <c r="C204" s="10"/>
      <c r="D204" s="11"/>
      <c r="E204" s="59"/>
      <c r="F204" s="59"/>
      <c r="G204" s="59"/>
      <c r="H204" s="9"/>
      <c r="I204" s="10"/>
      <c r="J204" s="216"/>
      <c r="K204" s="118"/>
      <c r="L204" s="90"/>
      <c r="M204" s="9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 x14ac:dyDescent="0.25">
      <c r="A205" s="187"/>
      <c r="B205" s="9"/>
      <c r="C205" s="10"/>
      <c r="D205" s="11"/>
      <c r="E205" s="59"/>
      <c r="F205" s="59"/>
      <c r="G205" s="59"/>
      <c r="H205" s="9"/>
      <c r="I205" s="10"/>
      <c r="J205" s="216"/>
      <c r="K205" s="118"/>
      <c r="L205" s="90"/>
      <c r="M205" s="9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 x14ac:dyDescent="0.25">
      <c r="A206" s="187"/>
      <c r="B206" s="9"/>
      <c r="C206" s="10"/>
      <c r="D206" s="11"/>
      <c r="E206" s="59"/>
      <c r="F206" s="59"/>
      <c r="G206" s="59"/>
      <c r="H206" s="9"/>
      <c r="I206" s="10"/>
      <c r="J206" s="216"/>
      <c r="K206" s="118"/>
      <c r="L206" s="90"/>
      <c r="M206" s="9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 x14ac:dyDescent="0.25">
      <c r="A207" s="187"/>
      <c r="B207" s="9"/>
      <c r="C207" s="10"/>
      <c r="D207" s="11"/>
      <c r="E207" s="59"/>
      <c r="F207" s="59"/>
      <c r="G207" s="59"/>
      <c r="H207" s="9"/>
      <c r="I207" s="10"/>
      <c r="J207" s="216"/>
      <c r="K207" s="118"/>
      <c r="L207" s="90"/>
      <c r="M207" s="9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 x14ac:dyDescent="0.25">
      <c r="A208" s="187"/>
      <c r="B208" s="9"/>
      <c r="C208" s="10"/>
      <c r="D208" s="11"/>
      <c r="E208" s="59"/>
      <c r="F208" s="59"/>
      <c r="G208" s="59"/>
      <c r="H208" s="9"/>
      <c r="I208" s="10"/>
      <c r="J208" s="216"/>
      <c r="K208" s="118"/>
      <c r="L208" s="90"/>
      <c r="M208" s="9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 x14ac:dyDescent="0.25">
      <c r="A209" s="187"/>
      <c r="B209" s="9"/>
      <c r="C209" s="10"/>
      <c r="D209" s="11"/>
      <c r="E209" s="59"/>
      <c r="F209" s="59"/>
      <c r="G209" s="59"/>
      <c r="H209" s="9"/>
      <c r="I209" s="10"/>
      <c r="J209" s="216"/>
      <c r="K209" s="118"/>
      <c r="L209" s="90"/>
      <c r="M209" s="9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 x14ac:dyDescent="0.25">
      <c r="A210" s="187"/>
      <c r="B210" s="9"/>
      <c r="C210" s="10"/>
      <c r="D210" s="11"/>
      <c r="E210" s="59"/>
      <c r="F210" s="59"/>
      <c r="G210" s="59"/>
      <c r="H210" s="9"/>
      <c r="I210" s="10"/>
      <c r="J210" s="216"/>
      <c r="K210" s="118"/>
      <c r="L210" s="90"/>
      <c r="M210" s="9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 x14ac:dyDescent="0.25">
      <c r="A211" s="187"/>
      <c r="B211" s="9"/>
      <c r="C211" s="10"/>
      <c r="D211" s="11"/>
      <c r="E211" s="59"/>
      <c r="F211" s="59"/>
      <c r="G211" s="59"/>
      <c r="H211" s="9"/>
      <c r="I211" s="10"/>
      <c r="J211" s="216"/>
      <c r="K211" s="118"/>
      <c r="L211" s="90"/>
      <c r="M211" s="9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 x14ac:dyDescent="0.25">
      <c r="A212" s="187"/>
      <c r="B212" s="9"/>
      <c r="C212" s="10"/>
      <c r="D212" s="11"/>
      <c r="E212" s="59"/>
      <c r="F212" s="59"/>
      <c r="G212" s="59"/>
      <c r="H212" s="9"/>
      <c r="I212" s="10"/>
      <c r="J212" s="216"/>
      <c r="K212" s="118"/>
      <c r="L212" s="90"/>
      <c r="M212" s="9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 x14ac:dyDescent="0.25">
      <c r="A213" s="187"/>
      <c r="B213" s="9"/>
      <c r="C213" s="10"/>
      <c r="D213" s="11"/>
      <c r="E213" s="59"/>
      <c r="F213" s="59"/>
      <c r="G213" s="59"/>
      <c r="H213" s="9"/>
      <c r="I213" s="10"/>
      <c r="J213" s="216"/>
      <c r="K213" s="118"/>
      <c r="L213" s="90"/>
      <c r="M213" s="9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 x14ac:dyDescent="0.25">
      <c r="A214" s="187"/>
      <c r="B214" s="9"/>
      <c r="C214" s="10"/>
      <c r="D214" s="11"/>
      <c r="E214" s="59"/>
      <c r="F214" s="59"/>
      <c r="G214" s="59"/>
      <c r="H214" s="9"/>
      <c r="I214" s="10"/>
      <c r="J214" s="216"/>
      <c r="K214" s="118"/>
      <c r="L214" s="90"/>
      <c r="M214" s="9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 x14ac:dyDescent="0.25">
      <c r="A215" s="187"/>
      <c r="B215" s="9"/>
      <c r="C215" s="10"/>
      <c r="D215" s="11"/>
      <c r="E215" s="59"/>
      <c r="F215" s="59"/>
      <c r="G215" s="59"/>
      <c r="H215" s="9"/>
      <c r="I215" s="10"/>
      <c r="J215" s="216"/>
      <c r="K215" s="118"/>
      <c r="L215" s="90"/>
      <c r="M215" s="9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 x14ac:dyDescent="0.25">
      <c r="A216" s="187"/>
      <c r="B216" s="9"/>
      <c r="C216" s="10"/>
      <c r="D216" s="11"/>
      <c r="E216" s="59"/>
      <c r="F216" s="59"/>
      <c r="G216" s="59"/>
      <c r="H216" s="9"/>
      <c r="I216" s="10"/>
      <c r="J216" s="216"/>
      <c r="K216" s="118"/>
      <c r="L216" s="90"/>
      <c r="M216" s="9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 x14ac:dyDescent="0.25">
      <c r="A217" s="187"/>
      <c r="B217" s="9"/>
      <c r="C217" s="10"/>
      <c r="D217" s="11"/>
      <c r="E217" s="59"/>
      <c r="F217" s="59"/>
      <c r="G217" s="59"/>
      <c r="H217" s="9"/>
      <c r="I217" s="10"/>
      <c r="J217" s="216"/>
      <c r="K217" s="118"/>
      <c r="L217" s="90"/>
      <c r="M217" s="9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 x14ac:dyDescent="0.25">
      <c r="A218" s="187"/>
      <c r="B218" s="9"/>
      <c r="C218" s="10"/>
      <c r="D218" s="11"/>
      <c r="E218" s="59"/>
      <c r="F218" s="59"/>
      <c r="G218" s="59"/>
      <c r="H218" s="9"/>
      <c r="I218" s="10"/>
      <c r="J218" s="216"/>
      <c r="K218" s="118"/>
      <c r="L218" s="90"/>
      <c r="M218" s="9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 x14ac:dyDescent="0.25">
      <c r="A219" s="187"/>
      <c r="B219" s="9"/>
      <c r="C219" s="10"/>
      <c r="D219" s="11"/>
      <c r="E219" s="59"/>
      <c r="F219" s="59"/>
      <c r="G219" s="59"/>
      <c r="H219" s="9"/>
      <c r="I219" s="10"/>
      <c r="J219" s="216"/>
      <c r="K219" s="118"/>
      <c r="L219" s="90"/>
      <c r="M219" s="9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 x14ac:dyDescent="0.25">
      <c r="A220" s="187"/>
      <c r="B220" s="9"/>
      <c r="C220" s="10"/>
      <c r="D220" s="11"/>
      <c r="E220" s="59"/>
      <c r="F220" s="59"/>
      <c r="G220" s="59"/>
      <c r="H220" s="9"/>
      <c r="I220" s="10"/>
      <c r="J220" s="216"/>
      <c r="K220" s="118"/>
      <c r="L220" s="90"/>
      <c r="M220" s="9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 x14ac:dyDescent="0.25">
      <c r="A221" s="187"/>
      <c r="B221" s="9"/>
      <c r="C221" s="10"/>
      <c r="D221" s="11"/>
      <c r="E221" s="59"/>
      <c r="F221" s="59"/>
      <c r="G221" s="59"/>
      <c r="H221" s="9"/>
      <c r="I221" s="10"/>
      <c r="J221" s="216"/>
      <c r="K221" s="118"/>
      <c r="L221" s="90"/>
      <c r="M221" s="9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 x14ac:dyDescent="0.25">
      <c r="A222" s="187"/>
      <c r="B222" s="9"/>
      <c r="C222" s="10"/>
      <c r="D222" s="11"/>
      <c r="E222" s="59"/>
      <c r="F222" s="59"/>
      <c r="G222" s="59"/>
      <c r="H222" s="9"/>
      <c r="I222" s="10"/>
      <c r="J222" s="216"/>
      <c r="K222" s="118"/>
      <c r="L222" s="90"/>
      <c r="M222" s="9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 x14ac:dyDescent="0.25">
      <c r="A223" s="187"/>
      <c r="B223" s="9"/>
      <c r="C223" s="10"/>
      <c r="D223" s="11"/>
      <c r="E223" s="59"/>
      <c r="F223" s="59"/>
      <c r="G223" s="59"/>
      <c r="H223" s="9"/>
      <c r="I223" s="10"/>
      <c r="J223" s="216"/>
      <c r="K223" s="118"/>
      <c r="L223" s="90"/>
      <c r="M223" s="9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 x14ac:dyDescent="0.25">
      <c r="A224" s="187"/>
      <c r="B224" s="9"/>
      <c r="C224" s="10"/>
      <c r="D224" s="11"/>
      <c r="E224" s="59"/>
      <c r="F224" s="59"/>
      <c r="G224" s="59"/>
      <c r="H224" s="9"/>
      <c r="I224" s="10"/>
      <c r="J224" s="216"/>
      <c r="K224" s="118"/>
      <c r="L224" s="90"/>
      <c r="M224" s="9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 x14ac:dyDescent="0.25">
      <c r="A225" s="187"/>
      <c r="B225" s="9"/>
      <c r="C225" s="10"/>
      <c r="D225" s="11"/>
      <c r="E225" s="59"/>
      <c r="F225" s="59"/>
      <c r="G225" s="59"/>
      <c r="H225" s="9"/>
      <c r="I225" s="10"/>
      <c r="J225" s="216"/>
      <c r="K225" s="118"/>
      <c r="L225" s="90"/>
      <c r="M225" s="9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 x14ac:dyDescent="0.25">
      <c r="A226" s="187"/>
      <c r="B226" s="9"/>
      <c r="C226" s="10"/>
      <c r="D226" s="11"/>
      <c r="E226" s="59"/>
      <c r="F226" s="59"/>
      <c r="G226" s="59"/>
      <c r="H226" s="9"/>
      <c r="I226" s="10"/>
      <c r="J226" s="216"/>
      <c r="K226" s="118"/>
      <c r="L226" s="90"/>
      <c r="M226" s="9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 x14ac:dyDescent="0.25">
      <c r="A227" s="187"/>
      <c r="B227" s="9"/>
      <c r="C227" s="10"/>
      <c r="D227" s="11"/>
      <c r="E227" s="59"/>
      <c r="F227" s="59"/>
      <c r="G227" s="59"/>
      <c r="H227" s="9"/>
      <c r="I227" s="10"/>
      <c r="J227" s="216"/>
      <c r="K227" s="118"/>
      <c r="L227" s="90"/>
      <c r="M227" s="9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 x14ac:dyDescent="0.25">
      <c r="A228" s="187"/>
      <c r="B228" s="9"/>
      <c r="C228" s="10"/>
      <c r="D228" s="11"/>
      <c r="E228" s="59"/>
      <c r="F228" s="59"/>
      <c r="G228" s="59"/>
      <c r="H228" s="9"/>
      <c r="I228" s="10"/>
      <c r="J228" s="216"/>
      <c r="K228" s="118"/>
      <c r="L228" s="90"/>
      <c r="M228" s="9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 x14ac:dyDescent="0.25">
      <c r="A229" s="187"/>
      <c r="B229" s="9"/>
      <c r="C229" s="10"/>
      <c r="D229" s="11"/>
      <c r="E229" s="59"/>
      <c r="F229" s="59"/>
      <c r="G229" s="59"/>
      <c r="H229" s="9"/>
      <c r="I229" s="10"/>
      <c r="J229" s="216"/>
      <c r="K229" s="118"/>
      <c r="L229" s="90"/>
      <c r="M229" s="9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 x14ac:dyDescent="0.25">
      <c r="A230" s="187"/>
      <c r="B230" s="9"/>
      <c r="C230" s="10"/>
      <c r="D230" s="11"/>
      <c r="E230" s="59"/>
      <c r="F230" s="59"/>
      <c r="G230" s="59"/>
      <c r="H230" s="9"/>
      <c r="I230" s="10"/>
      <c r="J230" s="216"/>
      <c r="K230" s="118"/>
      <c r="L230" s="90"/>
      <c r="M230" s="9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 x14ac:dyDescent="0.25">
      <c r="A231" s="187"/>
      <c r="B231" s="9"/>
      <c r="C231" s="10"/>
      <c r="D231" s="11"/>
      <c r="E231" s="59"/>
      <c r="F231" s="59"/>
      <c r="G231" s="59"/>
      <c r="H231" s="9"/>
      <c r="I231" s="10"/>
      <c r="J231" s="216"/>
      <c r="K231" s="118"/>
      <c r="L231" s="90"/>
      <c r="M231" s="9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 x14ac:dyDescent="0.25">
      <c r="A232" s="187"/>
      <c r="B232" s="9"/>
      <c r="C232" s="10"/>
      <c r="D232" s="11"/>
      <c r="E232" s="59"/>
      <c r="F232" s="59"/>
      <c r="G232" s="59"/>
      <c r="H232" s="9"/>
      <c r="I232" s="10"/>
      <c r="J232" s="216"/>
      <c r="K232" s="118"/>
      <c r="L232" s="90"/>
      <c r="M232" s="9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 x14ac:dyDescent="0.25">
      <c r="A233" s="187"/>
      <c r="B233" s="9"/>
      <c r="C233" s="10"/>
      <c r="D233" s="11"/>
      <c r="E233" s="59"/>
      <c r="F233" s="59"/>
      <c r="G233" s="59"/>
      <c r="H233" s="9"/>
      <c r="I233" s="10"/>
      <c r="J233" s="216"/>
      <c r="K233" s="118"/>
      <c r="L233" s="90"/>
      <c r="M233" s="9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 x14ac:dyDescent="0.25">
      <c r="A234" s="187"/>
      <c r="B234" s="9"/>
      <c r="C234" s="10"/>
      <c r="D234" s="11"/>
      <c r="E234" s="59"/>
      <c r="F234" s="59"/>
      <c r="G234" s="59"/>
      <c r="H234" s="9"/>
      <c r="I234" s="10"/>
      <c r="J234" s="216"/>
      <c r="K234" s="118"/>
      <c r="L234" s="90"/>
      <c r="M234" s="9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 x14ac:dyDescent="0.25">
      <c r="A235" s="187"/>
      <c r="B235" s="9"/>
      <c r="C235" s="10"/>
      <c r="D235" s="11"/>
      <c r="E235" s="59"/>
      <c r="F235" s="59"/>
      <c r="G235" s="59"/>
      <c r="H235" s="9"/>
      <c r="I235" s="10"/>
      <c r="J235" s="216"/>
      <c r="K235" s="118"/>
      <c r="L235" s="90"/>
      <c r="M235" s="9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 x14ac:dyDescent="0.25">
      <c r="A236" s="187"/>
      <c r="B236" s="9"/>
      <c r="C236" s="10"/>
      <c r="D236" s="11"/>
      <c r="E236" s="59"/>
      <c r="F236" s="59"/>
      <c r="G236" s="59"/>
      <c r="H236" s="9"/>
      <c r="I236" s="10"/>
      <c r="J236" s="216"/>
      <c r="K236" s="118"/>
      <c r="L236" s="90"/>
      <c r="M236" s="9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 x14ac:dyDescent="0.25">
      <c r="A237" s="187"/>
      <c r="B237" s="9"/>
      <c r="C237" s="10"/>
      <c r="D237" s="11"/>
      <c r="E237" s="59"/>
      <c r="F237" s="59"/>
      <c r="G237" s="59"/>
      <c r="H237" s="9"/>
      <c r="I237" s="10"/>
      <c r="J237" s="216"/>
      <c r="K237" s="118"/>
      <c r="L237" s="90"/>
      <c r="M237" s="9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 x14ac:dyDescent="0.25">
      <c r="A238" s="187"/>
      <c r="B238" s="9"/>
      <c r="C238" s="10"/>
      <c r="D238" s="11"/>
      <c r="E238" s="59"/>
      <c r="F238" s="59"/>
      <c r="G238" s="59"/>
      <c r="H238" s="9"/>
      <c r="I238" s="10"/>
      <c r="J238" s="216"/>
      <c r="K238" s="118"/>
      <c r="L238" s="90"/>
      <c r="M238" s="9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 x14ac:dyDescent="0.25">
      <c r="A239" s="187"/>
      <c r="B239" s="9"/>
      <c r="C239" s="10"/>
      <c r="D239" s="11"/>
      <c r="E239" s="59"/>
      <c r="F239" s="59"/>
      <c r="G239" s="59"/>
      <c r="H239" s="9"/>
      <c r="I239" s="10"/>
      <c r="J239" s="216"/>
      <c r="K239" s="118"/>
      <c r="L239" s="90"/>
      <c r="M239" s="9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 x14ac:dyDescent="0.25">
      <c r="A240" s="187"/>
      <c r="B240" s="9"/>
      <c r="C240" s="10"/>
      <c r="D240" s="11"/>
      <c r="E240" s="59"/>
      <c r="F240" s="59"/>
      <c r="G240" s="59"/>
      <c r="H240" s="9"/>
      <c r="I240" s="10"/>
      <c r="J240" s="216"/>
      <c r="K240" s="118"/>
      <c r="L240" s="90"/>
      <c r="M240" s="9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 x14ac:dyDescent="0.25">
      <c r="A241" s="187"/>
      <c r="B241" s="9"/>
      <c r="C241" s="10"/>
      <c r="D241" s="11"/>
      <c r="E241" s="59"/>
      <c r="F241" s="59"/>
      <c r="G241" s="59"/>
      <c r="H241" s="9"/>
      <c r="I241" s="10"/>
      <c r="J241" s="216"/>
      <c r="K241" s="118"/>
      <c r="L241" s="90"/>
      <c r="M241" s="9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 x14ac:dyDescent="0.25">
      <c r="A242" s="187"/>
      <c r="B242" s="9"/>
      <c r="C242" s="10"/>
      <c r="D242" s="11"/>
      <c r="E242" s="59"/>
      <c r="F242" s="59"/>
      <c r="G242" s="59"/>
      <c r="H242" s="9"/>
      <c r="I242" s="10"/>
      <c r="J242" s="216"/>
      <c r="K242" s="118"/>
      <c r="L242" s="90"/>
      <c r="M242" s="9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 x14ac:dyDescent="0.25">
      <c r="A243" s="187"/>
      <c r="B243" s="9"/>
      <c r="C243" s="10"/>
      <c r="D243" s="11"/>
      <c r="E243" s="59"/>
      <c r="F243" s="59"/>
      <c r="G243" s="59"/>
      <c r="H243" s="9"/>
      <c r="I243" s="10"/>
      <c r="J243" s="216"/>
      <c r="K243" s="118"/>
      <c r="L243" s="90"/>
      <c r="M243" s="9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 x14ac:dyDescent="0.25">
      <c r="A244" s="187"/>
      <c r="B244" s="9"/>
      <c r="C244" s="10"/>
      <c r="D244" s="11"/>
      <c r="E244" s="59"/>
      <c r="F244" s="59"/>
      <c r="G244" s="59"/>
      <c r="H244" s="9"/>
      <c r="I244" s="10"/>
      <c r="J244" s="216"/>
      <c r="K244" s="118"/>
      <c r="L244" s="90"/>
      <c r="M244" s="9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 x14ac:dyDescent="0.25">
      <c r="A245" s="187"/>
      <c r="B245" s="9"/>
      <c r="C245" s="10"/>
      <c r="D245" s="11"/>
      <c r="E245" s="59"/>
      <c r="F245" s="59"/>
      <c r="G245" s="59"/>
      <c r="H245" s="9"/>
      <c r="I245" s="10"/>
      <c r="J245" s="216"/>
      <c r="K245" s="118"/>
      <c r="L245" s="90"/>
      <c r="M245" s="9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 x14ac:dyDescent="0.25">
      <c r="A246" s="187"/>
      <c r="B246" s="9"/>
      <c r="C246" s="10"/>
      <c r="D246" s="11"/>
      <c r="E246" s="59"/>
      <c r="F246" s="59"/>
      <c r="G246" s="59"/>
      <c r="H246" s="9"/>
      <c r="I246" s="10"/>
      <c r="J246" s="216"/>
      <c r="K246" s="118"/>
      <c r="L246" s="90"/>
      <c r="M246" s="9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 x14ac:dyDescent="0.25">
      <c r="A247" s="187"/>
      <c r="B247" s="9"/>
      <c r="C247" s="10"/>
      <c r="D247" s="11"/>
      <c r="E247" s="59"/>
      <c r="F247" s="59"/>
      <c r="G247" s="59"/>
      <c r="H247" s="9"/>
      <c r="I247" s="10"/>
      <c r="J247" s="216"/>
      <c r="K247" s="118"/>
      <c r="L247" s="90"/>
      <c r="M247" s="9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 x14ac:dyDescent="0.25">
      <c r="A248" s="187"/>
      <c r="B248" s="9"/>
      <c r="C248" s="10"/>
      <c r="D248" s="11"/>
      <c r="E248" s="59"/>
      <c r="F248" s="59"/>
      <c r="G248" s="59"/>
      <c r="H248" s="9"/>
      <c r="I248" s="10"/>
      <c r="J248" s="216"/>
      <c r="K248" s="118"/>
      <c r="L248" s="90"/>
      <c r="M248" s="9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 x14ac:dyDescent="0.25">
      <c r="A249" s="187"/>
      <c r="B249" s="9"/>
      <c r="C249" s="10"/>
      <c r="D249" s="11"/>
      <c r="E249" s="59"/>
      <c r="F249" s="59"/>
      <c r="G249" s="59"/>
      <c r="H249" s="9"/>
      <c r="I249" s="10"/>
      <c r="J249" s="216"/>
      <c r="K249" s="118"/>
      <c r="L249" s="90"/>
      <c r="M249" s="9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 x14ac:dyDescent="0.25">
      <c r="A250" s="187"/>
      <c r="B250" s="9"/>
      <c r="C250" s="10"/>
      <c r="D250" s="11"/>
      <c r="E250" s="59"/>
      <c r="F250" s="59"/>
      <c r="G250" s="59"/>
      <c r="H250" s="9"/>
      <c r="I250" s="10"/>
      <c r="J250" s="216"/>
      <c r="K250" s="118"/>
      <c r="L250" s="90"/>
      <c r="M250" s="9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</sheetData>
  <mergeCells count="130">
    <mergeCell ref="A165:B168"/>
    <mergeCell ref="H165:I168"/>
    <mergeCell ref="A158:A160"/>
    <mergeCell ref="B158:B160"/>
    <mergeCell ref="H158:H160"/>
    <mergeCell ref="I158:I160"/>
    <mergeCell ref="A161:B164"/>
    <mergeCell ref="H161:I164"/>
    <mergeCell ref="A23:A25"/>
    <mergeCell ref="B23:B25"/>
    <mergeCell ref="A151:B153"/>
    <mergeCell ref="H151:H153"/>
    <mergeCell ref="I151:I153"/>
    <mergeCell ref="A154:I154"/>
    <mergeCell ref="I155:I156"/>
    <mergeCell ref="A157:I157"/>
    <mergeCell ref="A128:I128"/>
    <mergeCell ref="A104:A106"/>
    <mergeCell ref="B104:B106"/>
    <mergeCell ref="H104:H106"/>
    <mergeCell ref="I104:I106"/>
    <mergeCell ref="A108:B111"/>
    <mergeCell ref="H108:H111"/>
    <mergeCell ref="I108:I111"/>
    <mergeCell ref="J129:N129"/>
    <mergeCell ref="A131:I131"/>
    <mergeCell ref="A145:A147"/>
    <mergeCell ref="B145:B147"/>
    <mergeCell ref="H145:H147"/>
    <mergeCell ref="I145:I147"/>
    <mergeCell ref="A112:I112"/>
    <mergeCell ref="A120:A122"/>
    <mergeCell ref="B120:B122"/>
    <mergeCell ref="H120:H122"/>
    <mergeCell ref="I120:I122"/>
    <mergeCell ref="A125:B127"/>
    <mergeCell ref="H125:H127"/>
    <mergeCell ref="I125:I127"/>
    <mergeCell ref="A96:A98"/>
    <mergeCell ref="B96:B98"/>
    <mergeCell ref="H96:H98"/>
    <mergeCell ref="I96:I98"/>
    <mergeCell ref="A101:A103"/>
    <mergeCell ref="B101:B103"/>
    <mergeCell ref="H101:H103"/>
    <mergeCell ref="I101:I103"/>
    <mergeCell ref="A90:A92"/>
    <mergeCell ref="B90:B92"/>
    <mergeCell ref="H90:H92"/>
    <mergeCell ref="I90:I92"/>
    <mergeCell ref="A93:A95"/>
    <mergeCell ref="B93:B95"/>
    <mergeCell ref="H93:H95"/>
    <mergeCell ref="I93:I95"/>
    <mergeCell ref="J83:K83"/>
    <mergeCell ref="A84:A86"/>
    <mergeCell ref="B84:B86"/>
    <mergeCell ref="H84:H89"/>
    <mergeCell ref="I84:I89"/>
    <mergeCell ref="A87:A89"/>
    <mergeCell ref="B87:B89"/>
    <mergeCell ref="A60:B62"/>
    <mergeCell ref="A64:I64"/>
    <mergeCell ref="A65:I65"/>
    <mergeCell ref="A78:A80"/>
    <mergeCell ref="B78:B80"/>
    <mergeCell ref="H78:H80"/>
    <mergeCell ref="I78:I80"/>
    <mergeCell ref="A53:I53"/>
    <mergeCell ref="A54:A56"/>
    <mergeCell ref="B54:B56"/>
    <mergeCell ref="H54:H56"/>
    <mergeCell ref="I54:I56"/>
    <mergeCell ref="A57:B59"/>
    <mergeCell ref="H57:I59"/>
    <mergeCell ref="A45:I45"/>
    <mergeCell ref="A46:I46"/>
    <mergeCell ref="A47:A49"/>
    <mergeCell ref="B47:B49"/>
    <mergeCell ref="H47:H52"/>
    <mergeCell ref="I47:I52"/>
    <mergeCell ref="A50:A52"/>
    <mergeCell ref="B50:B52"/>
    <mergeCell ref="A35:A37"/>
    <mergeCell ref="B35:B37"/>
    <mergeCell ref="H35:H37"/>
    <mergeCell ref="I35:I44"/>
    <mergeCell ref="A38:A40"/>
    <mergeCell ref="B38:B40"/>
    <mergeCell ref="H38:H40"/>
    <mergeCell ref="A42:A44"/>
    <mergeCell ref="B42:B44"/>
    <mergeCell ref="H42:H44"/>
    <mergeCell ref="A33:I33"/>
    <mergeCell ref="A34:I34"/>
    <mergeCell ref="A17:A19"/>
    <mergeCell ref="B17:B19"/>
    <mergeCell ref="A20:A22"/>
    <mergeCell ref="B20:B22"/>
    <mergeCell ref="A26:I26"/>
    <mergeCell ref="A27:A29"/>
    <mergeCell ref="B27:B29"/>
    <mergeCell ref="H23:H25"/>
    <mergeCell ref="I23:I25"/>
    <mergeCell ref="H27:H32"/>
    <mergeCell ref="I27:I32"/>
    <mergeCell ref="A148:A150"/>
    <mergeCell ref="B148:B150"/>
    <mergeCell ref="H148:H150"/>
    <mergeCell ref="I148:I150"/>
    <mergeCell ref="A1:B1"/>
    <mergeCell ref="A2:I2"/>
    <mergeCell ref="A3:A4"/>
    <mergeCell ref="B3:B4"/>
    <mergeCell ref="C3:C4"/>
    <mergeCell ref="D3:G3"/>
    <mergeCell ref="H3:H4"/>
    <mergeCell ref="I3:I4"/>
    <mergeCell ref="A6:I6"/>
    <mergeCell ref="A7:I7"/>
    <mergeCell ref="A8:A10"/>
    <mergeCell ref="B8:B10"/>
    <mergeCell ref="H8:H22"/>
    <mergeCell ref="I8:I22"/>
    <mergeCell ref="A11:A13"/>
    <mergeCell ref="B11:B13"/>
    <mergeCell ref="A14:A16"/>
    <mergeCell ref="B14:B16"/>
    <mergeCell ref="A30:A32"/>
    <mergeCell ref="B30:B32"/>
  </mergeCells>
  <pageMargins left="0.25" right="0.25" top="0.75" bottom="0.75" header="0.3" footer="0.3"/>
  <pageSetup paperSize="9" scale="51" orientation="portrait" r:id="rId1"/>
  <rowBreaks count="4" manualBreakCount="4">
    <brk id="44" max="9" man="1"/>
    <brk id="83" max="9" man="1"/>
    <brk id="115" max="9" man="1"/>
    <brk id="1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4"/>
  <sheetViews>
    <sheetView view="pageBreakPreview" topLeftCell="A117" zoomScale="90" zoomScaleNormal="80" zoomScaleSheetLayoutView="90" workbookViewId="0">
      <selection activeCell="E129" sqref="E129:G129"/>
    </sheetView>
  </sheetViews>
  <sheetFormatPr defaultColWidth="9.140625" defaultRowHeight="15.75" x14ac:dyDescent="0.25"/>
  <cols>
    <col min="1" max="1" width="7.7109375" style="30" customWidth="1"/>
    <col min="2" max="2" width="38" style="161" customWidth="1"/>
    <col min="3" max="3" width="14.85546875" style="22" customWidth="1"/>
    <col min="4" max="4" width="16.85546875" style="176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161" customWidth="1"/>
    <col min="9" max="9" width="26.140625" style="22" customWidth="1"/>
    <col min="10" max="10" width="23.28515625" style="116" customWidth="1"/>
    <col min="11" max="11" width="20.28515625" style="84" customWidth="1"/>
    <col min="12" max="12" width="20.85546875" style="84" customWidth="1"/>
    <col min="13" max="13" width="9.5703125" style="84" customWidth="1"/>
    <col min="14" max="14" width="34" style="26" customWidth="1"/>
    <col min="15" max="53" width="9.140625" style="26"/>
    <col min="54" max="16384" width="9.140625" style="1"/>
  </cols>
  <sheetData>
    <row r="1" spans="1:53" x14ac:dyDescent="0.25">
      <c r="A1" s="240"/>
      <c r="B1" s="240"/>
      <c r="C1" s="10"/>
      <c r="D1" s="11"/>
      <c r="E1" s="59"/>
      <c r="F1" s="59"/>
      <c r="G1" s="59"/>
      <c r="H1" s="9"/>
      <c r="I1" s="10" t="s">
        <v>75</v>
      </c>
    </row>
    <row r="2" spans="1:53" ht="57" customHeight="1" x14ac:dyDescent="0.25">
      <c r="A2" s="241" t="s">
        <v>135</v>
      </c>
      <c r="B2" s="241"/>
      <c r="C2" s="241"/>
      <c r="D2" s="241"/>
      <c r="E2" s="241"/>
      <c r="F2" s="241"/>
      <c r="G2" s="241"/>
      <c r="H2" s="241"/>
      <c r="I2" s="241"/>
    </row>
    <row r="3" spans="1:53" ht="30" customHeight="1" x14ac:dyDescent="0.25">
      <c r="A3" s="242" t="s">
        <v>8</v>
      </c>
      <c r="B3" s="243" t="s">
        <v>39</v>
      </c>
      <c r="C3" s="243" t="s">
        <v>9</v>
      </c>
      <c r="D3" s="244" t="s">
        <v>10</v>
      </c>
      <c r="E3" s="244"/>
      <c r="F3" s="244"/>
      <c r="G3" s="244"/>
      <c r="H3" s="243" t="s">
        <v>12</v>
      </c>
      <c r="I3" s="243" t="s">
        <v>13</v>
      </c>
    </row>
    <row r="4" spans="1:53" ht="49.5" customHeight="1" x14ac:dyDescent="0.25">
      <c r="A4" s="242"/>
      <c r="B4" s="243"/>
      <c r="C4" s="243"/>
      <c r="D4" s="176" t="s">
        <v>11</v>
      </c>
      <c r="E4" s="176" t="s">
        <v>78</v>
      </c>
      <c r="F4" s="176" t="s">
        <v>104</v>
      </c>
      <c r="G4" s="176" t="s">
        <v>136</v>
      </c>
      <c r="H4" s="243"/>
      <c r="I4" s="243"/>
    </row>
    <row r="5" spans="1:53" s="2" customFormat="1" ht="12" x14ac:dyDescent="0.25">
      <c r="A5" s="15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116"/>
      <c r="K5" s="85"/>
      <c r="L5" s="85"/>
      <c r="M5" s="85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</row>
    <row r="6" spans="1:53" s="24" customFormat="1" ht="27.75" customHeight="1" x14ac:dyDescent="0.25">
      <c r="A6" s="255" t="s">
        <v>122</v>
      </c>
      <c r="B6" s="255"/>
      <c r="C6" s="255"/>
      <c r="D6" s="255"/>
      <c r="E6" s="255"/>
      <c r="F6" s="255"/>
      <c r="G6" s="255"/>
      <c r="H6" s="255"/>
      <c r="I6" s="255"/>
      <c r="J6" s="116"/>
      <c r="K6" s="86"/>
      <c r="L6" s="86"/>
      <c r="M6" s="86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</row>
    <row r="7" spans="1:53" s="3" customFormat="1" ht="27.75" customHeight="1" x14ac:dyDescent="0.25">
      <c r="A7" s="256" t="s">
        <v>112</v>
      </c>
      <c r="B7" s="256"/>
      <c r="C7" s="256"/>
      <c r="D7" s="256"/>
      <c r="E7" s="256"/>
      <c r="F7" s="256"/>
      <c r="G7" s="256"/>
      <c r="H7" s="256"/>
      <c r="I7" s="256"/>
      <c r="J7" s="116"/>
      <c r="K7" s="86"/>
      <c r="L7" s="86"/>
      <c r="M7" s="86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</row>
    <row r="8" spans="1:53" s="28" customFormat="1" ht="37.5" customHeight="1" x14ac:dyDescent="0.25">
      <c r="A8" s="257" t="s">
        <v>43</v>
      </c>
      <c r="B8" s="248" t="s">
        <v>139</v>
      </c>
      <c r="C8" s="182" t="s">
        <v>14</v>
      </c>
      <c r="D8" s="13">
        <f>SUM(E8:G8)</f>
        <v>0</v>
      </c>
      <c r="E8" s="72">
        <v>0</v>
      </c>
      <c r="F8" s="72">
        <v>0</v>
      </c>
      <c r="G8" s="72">
        <v>0</v>
      </c>
      <c r="H8" s="252" t="s">
        <v>16</v>
      </c>
      <c r="I8" s="252" t="s">
        <v>26</v>
      </c>
      <c r="J8" s="124"/>
      <c r="K8" s="184"/>
      <c r="L8" s="184"/>
      <c r="M8" s="185"/>
    </row>
    <row r="9" spans="1:53" s="28" customFormat="1" ht="29.25" customHeight="1" x14ac:dyDescent="0.25">
      <c r="A9" s="257"/>
      <c r="B9" s="248"/>
      <c r="C9" s="182" t="s">
        <v>15</v>
      </c>
      <c r="D9" s="13">
        <f>SUM(E9:G9)</f>
        <v>0</v>
      </c>
      <c r="E9" s="72">
        <v>0</v>
      </c>
      <c r="F9" s="72">
        <v>0</v>
      </c>
      <c r="G9" s="72">
        <v>0</v>
      </c>
      <c r="H9" s="253"/>
      <c r="I9" s="253"/>
      <c r="J9" s="124" t="s">
        <v>165</v>
      </c>
      <c r="K9" s="185"/>
      <c r="L9" s="184"/>
      <c r="M9" s="185"/>
    </row>
    <row r="10" spans="1:53" s="28" customFormat="1" ht="21.75" customHeight="1" x14ac:dyDescent="0.25">
      <c r="A10" s="257"/>
      <c r="B10" s="248"/>
      <c r="C10" s="182" t="s">
        <v>11</v>
      </c>
      <c r="D10" s="13">
        <f>SUM(E10:G10)</f>
        <v>0</v>
      </c>
      <c r="E10" s="72">
        <v>0</v>
      </c>
      <c r="F10" s="72">
        <f>F8+F9</f>
        <v>0</v>
      </c>
      <c r="G10" s="72">
        <f>SUM(G8:G9)</f>
        <v>0</v>
      </c>
      <c r="H10" s="253"/>
      <c r="I10" s="253"/>
      <c r="J10" s="124"/>
      <c r="K10" s="184"/>
      <c r="L10" s="184"/>
      <c r="M10" s="185"/>
    </row>
    <row r="11" spans="1:53" s="28" customFormat="1" ht="31.5" x14ac:dyDescent="0.25">
      <c r="A11" s="257" t="s">
        <v>44</v>
      </c>
      <c r="B11" s="248" t="s">
        <v>155</v>
      </c>
      <c r="C11" s="182" t="s">
        <v>14</v>
      </c>
      <c r="D11" s="13">
        <f>E11+F11+G11</f>
        <v>0</v>
      </c>
      <c r="E11" s="72">
        <v>0</v>
      </c>
      <c r="F11" s="72">
        <v>0</v>
      </c>
      <c r="G11" s="72">
        <v>0</v>
      </c>
      <c r="H11" s="253"/>
      <c r="I11" s="253"/>
      <c r="J11" s="124"/>
      <c r="K11" s="184"/>
      <c r="L11" s="185"/>
      <c r="M11" s="185"/>
    </row>
    <row r="12" spans="1:53" s="28" customFormat="1" ht="31.5" x14ac:dyDescent="0.25">
      <c r="A12" s="257"/>
      <c r="B12" s="248"/>
      <c r="C12" s="182" t="s">
        <v>15</v>
      </c>
      <c r="D12" s="13">
        <f>E12+F12+G12</f>
        <v>0</v>
      </c>
      <c r="E12" s="72">
        <v>0</v>
      </c>
      <c r="F12" s="72">
        <v>0</v>
      </c>
      <c r="G12" s="72">
        <v>0</v>
      </c>
      <c r="H12" s="253"/>
      <c r="I12" s="253"/>
      <c r="J12" s="124" t="s">
        <v>165</v>
      </c>
      <c r="K12" s="185"/>
      <c r="L12" s="185"/>
      <c r="M12" s="185"/>
    </row>
    <row r="13" spans="1:53" s="28" customFormat="1" ht="25.5" customHeight="1" x14ac:dyDescent="0.25">
      <c r="A13" s="257"/>
      <c r="B13" s="248"/>
      <c r="C13" s="182" t="s">
        <v>11</v>
      </c>
      <c r="D13" s="13">
        <f>D11+D12</f>
        <v>0</v>
      </c>
      <c r="E13" s="72">
        <v>0</v>
      </c>
      <c r="F13" s="72">
        <v>0</v>
      </c>
      <c r="G13" s="72">
        <f>G11+G12</f>
        <v>0</v>
      </c>
      <c r="H13" s="253"/>
      <c r="I13" s="253"/>
      <c r="J13" s="124"/>
      <c r="K13" s="184"/>
      <c r="L13" s="185"/>
      <c r="M13" s="185"/>
    </row>
    <row r="14" spans="1:53" s="28" customFormat="1" ht="31.5" x14ac:dyDescent="0.25">
      <c r="A14" s="257" t="s">
        <v>45</v>
      </c>
      <c r="B14" s="248" t="s">
        <v>156</v>
      </c>
      <c r="C14" s="182" t="s">
        <v>14</v>
      </c>
      <c r="D14" s="13">
        <f>E14+F14+G14</f>
        <v>0</v>
      </c>
      <c r="E14" s="72">
        <v>0</v>
      </c>
      <c r="F14" s="72">
        <v>0</v>
      </c>
      <c r="G14" s="72">
        <v>0</v>
      </c>
      <c r="H14" s="253"/>
      <c r="I14" s="253"/>
      <c r="J14" s="124"/>
      <c r="K14" s="185"/>
      <c r="L14" s="185"/>
      <c r="M14" s="185"/>
    </row>
    <row r="15" spans="1:53" s="28" customFormat="1" ht="31.5" x14ac:dyDescent="0.25">
      <c r="A15" s="257"/>
      <c r="B15" s="248"/>
      <c r="C15" s="182" t="s">
        <v>15</v>
      </c>
      <c r="D15" s="13">
        <f>E15+F15+G15</f>
        <v>0</v>
      </c>
      <c r="E15" s="72">
        <v>0</v>
      </c>
      <c r="F15" s="72">
        <v>0</v>
      </c>
      <c r="G15" s="72">
        <v>0</v>
      </c>
      <c r="H15" s="253"/>
      <c r="I15" s="253"/>
      <c r="J15" s="124" t="s">
        <v>165</v>
      </c>
      <c r="K15" s="185"/>
      <c r="L15" s="185"/>
      <c r="M15" s="185"/>
    </row>
    <row r="16" spans="1:53" s="28" customFormat="1" x14ac:dyDescent="0.25">
      <c r="A16" s="257"/>
      <c r="B16" s="248"/>
      <c r="C16" s="182" t="s">
        <v>11</v>
      </c>
      <c r="D16" s="13">
        <f>D14+D15</f>
        <v>0</v>
      </c>
      <c r="E16" s="72">
        <v>0</v>
      </c>
      <c r="F16" s="72">
        <f>F14+F15</f>
        <v>0</v>
      </c>
      <c r="G16" s="72">
        <f>G14+G15</f>
        <v>0</v>
      </c>
      <c r="H16" s="253"/>
      <c r="I16" s="253"/>
      <c r="J16" s="186"/>
      <c r="K16" s="185"/>
      <c r="L16" s="185"/>
      <c r="M16" s="185"/>
    </row>
    <row r="17" spans="1:53" s="28" customFormat="1" ht="31.5" x14ac:dyDescent="0.25">
      <c r="A17" s="245" t="s">
        <v>91</v>
      </c>
      <c r="B17" s="248" t="s">
        <v>128</v>
      </c>
      <c r="C17" s="182" t="s">
        <v>14</v>
      </c>
      <c r="D17" s="13">
        <f>E17+F17+G17</f>
        <v>2338.7170800000004</v>
      </c>
      <c r="E17" s="72">
        <v>0</v>
      </c>
      <c r="F17" s="72">
        <f>2314.14512+24.57196</f>
        <v>2338.7170800000004</v>
      </c>
      <c r="G17" s="72">
        <v>0</v>
      </c>
      <c r="H17" s="253"/>
      <c r="I17" s="253"/>
      <c r="J17" s="124"/>
      <c r="K17" s="184"/>
      <c r="L17" s="184"/>
      <c r="M17" s="185"/>
    </row>
    <row r="18" spans="1:53" s="28" customFormat="1" ht="31.5" x14ac:dyDescent="0.25">
      <c r="A18" s="246"/>
      <c r="B18" s="248"/>
      <c r="C18" s="182" t="s">
        <v>15</v>
      </c>
      <c r="D18" s="13">
        <f t="shared" ref="D18:D22" si="0">E18+F18+G18</f>
        <v>23398.578430000001</v>
      </c>
      <c r="E18" s="72">
        <v>0</v>
      </c>
      <c r="F18" s="72">
        <v>23398.578430000001</v>
      </c>
      <c r="G18" s="72">
        <v>0</v>
      </c>
      <c r="H18" s="253"/>
      <c r="I18" s="253"/>
      <c r="J18" s="124"/>
      <c r="K18" s="185"/>
      <c r="L18" s="185"/>
      <c r="M18" s="185"/>
    </row>
    <row r="19" spans="1:53" s="28" customFormat="1" x14ac:dyDescent="0.25">
      <c r="A19" s="247"/>
      <c r="B19" s="248"/>
      <c r="C19" s="182" t="s">
        <v>11</v>
      </c>
      <c r="D19" s="13">
        <f t="shared" si="0"/>
        <v>25737.295510000004</v>
      </c>
      <c r="E19" s="72">
        <f>E17+E18</f>
        <v>0</v>
      </c>
      <c r="F19" s="72">
        <f>F17+F18</f>
        <v>25737.295510000004</v>
      </c>
      <c r="G19" s="72">
        <v>0</v>
      </c>
      <c r="H19" s="253"/>
      <c r="I19" s="253"/>
      <c r="J19" s="124"/>
      <c r="K19" s="185"/>
      <c r="L19" s="185"/>
      <c r="M19" s="185"/>
    </row>
    <row r="20" spans="1:53" s="28" customFormat="1" ht="31.5" x14ac:dyDescent="0.25">
      <c r="A20" s="245" t="s">
        <v>97</v>
      </c>
      <c r="B20" s="248" t="s">
        <v>129</v>
      </c>
      <c r="C20" s="182" t="s">
        <v>14</v>
      </c>
      <c r="D20" s="13">
        <f t="shared" si="0"/>
        <v>3446.2430799999997</v>
      </c>
      <c r="E20" s="72">
        <v>0</v>
      </c>
      <c r="F20" s="72">
        <f>3410.02022+36.22286</f>
        <v>3446.2430799999997</v>
      </c>
      <c r="G20" s="72">
        <v>0</v>
      </c>
      <c r="H20" s="253"/>
      <c r="I20" s="253"/>
      <c r="J20" s="124"/>
      <c r="K20" s="184"/>
      <c r="L20" s="184"/>
      <c r="M20" s="185"/>
    </row>
    <row r="21" spans="1:53" s="28" customFormat="1" ht="31.5" x14ac:dyDescent="0.25">
      <c r="A21" s="246"/>
      <c r="B21" s="248"/>
      <c r="C21" s="182" t="s">
        <v>15</v>
      </c>
      <c r="D21" s="13">
        <f t="shared" si="0"/>
        <v>34479.0933</v>
      </c>
      <c r="E21" s="72">
        <v>0</v>
      </c>
      <c r="F21" s="72">
        <v>34479.0933</v>
      </c>
      <c r="G21" s="72">
        <v>0</v>
      </c>
      <c r="H21" s="253"/>
      <c r="I21" s="253"/>
      <c r="J21" s="124"/>
      <c r="K21" s="185"/>
      <c r="L21" s="184"/>
      <c r="M21" s="185"/>
    </row>
    <row r="22" spans="1:53" s="28" customFormat="1" x14ac:dyDescent="0.25">
      <c r="A22" s="247"/>
      <c r="B22" s="248"/>
      <c r="C22" s="182" t="s">
        <v>11</v>
      </c>
      <c r="D22" s="13">
        <f t="shared" si="0"/>
        <v>37925.336380000001</v>
      </c>
      <c r="E22" s="72">
        <f>E20+E21</f>
        <v>0</v>
      </c>
      <c r="F22" s="72">
        <f>F20+F21</f>
        <v>37925.336380000001</v>
      </c>
      <c r="G22" s="72">
        <v>0</v>
      </c>
      <c r="H22" s="253"/>
      <c r="I22" s="253"/>
      <c r="J22" s="124"/>
      <c r="K22" s="185"/>
      <c r="L22" s="184"/>
      <c r="M22" s="185"/>
    </row>
    <row r="23" spans="1:53" s="3" customFormat="1" x14ac:dyDescent="0.25">
      <c r="A23" s="256" t="s">
        <v>150</v>
      </c>
      <c r="B23" s="256"/>
      <c r="C23" s="256"/>
      <c r="D23" s="256"/>
      <c r="E23" s="256"/>
      <c r="F23" s="256"/>
      <c r="G23" s="256"/>
      <c r="H23" s="256"/>
      <c r="I23" s="256"/>
      <c r="J23" s="116"/>
      <c r="K23" s="86"/>
      <c r="L23" s="86"/>
      <c r="M23" s="86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</row>
    <row r="24" spans="1:53" s="3" customFormat="1" ht="31.5" x14ac:dyDescent="0.25">
      <c r="A24" s="258" t="s">
        <v>133</v>
      </c>
      <c r="B24" s="248" t="s">
        <v>152</v>
      </c>
      <c r="C24" s="161" t="s">
        <v>14</v>
      </c>
      <c r="D24" s="76">
        <f>E24+F24++G24</f>
        <v>0</v>
      </c>
      <c r="E24" s="72">
        <v>0</v>
      </c>
      <c r="F24" s="76">
        <v>0</v>
      </c>
      <c r="G24" s="76">
        <v>0</v>
      </c>
      <c r="H24" s="248" t="s">
        <v>16</v>
      </c>
      <c r="I24" s="248" t="s">
        <v>153</v>
      </c>
      <c r="J24" s="116"/>
      <c r="K24" s="86"/>
      <c r="L24" s="86"/>
      <c r="M24" s="86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</row>
    <row r="25" spans="1:53" s="3" customFormat="1" ht="31.5" x14ac:dyDescent="0.25">
      <c r="A25" s="258"/>
      <c r="B25" s="248"/>
      <c r="C25" s="161" t="s">
        <v>15</v>
      </c>
      <c r="D25" s="76">
        <f t="shared" ref="D25:D26" si="1">E25+F25++G25</f>
        <v>0</v>
      </c>
      <c r="E25" s="72">
        <v>0</v>
      </c>
      <c r="F25" s="76">
        <v>0</v>
      </c>
      <c r="G25" s="76">
        <v>0</v>
      </c>
      <c r="H25" s="248"/>
      <c r="I25" s="248"/>
      <c r="J25" s="116" t="s">
        <v>181</v>
      </c>
      <c r="K25" s="86"/>
      <c r="L25" s="86"/>
      <c r="M25" s="86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</row>
    <row r="26" spans="1:53" s="3" customFormat="1" x14ac:dyDescent="0.25">
      <c r="A26" s="258"/>
      <c r="B26" s="248"/>
      <c r="C26" s="161" t="s">
        <v>11</v>
      </c>
      <c r="D26" s="76">
        <f t="shared" si="1"/>
        <v>0</v>
      </c>
      <c r="E26" s="72">
        <v>0</v>
      </c>
      <c r="F26" s="76">
        <v>0</v>
      </c>
      <c r="G26" s="76">
        <v>0</v>
      </c>
      <c r="H26" s="248"/>
      <c r="I26" s="248"/>
      <c r="J26" s="116"/>
      <c r="K26" s="86"/>
      <c r="L26" s="86"/>
      <c r="M26" s="86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</row>
    <row r="27" spans="1:53" s="3" customFormat="1" ht="31.5" x14ac:dyDescent="0.25">
      <c r="A27" s="259"/>
      <c r="B27" s="262" t="s">
        <v>121</v>
      </c>
      <c r="C27" s="177" t="s">
        <v>14</v>
      </c>
      <c r="D27" s="75">
        <f>E27+F27+G27</f>
        <v>5784.9601600000005</v>
      </c>
      <c r="E27" s="75">
        <f>E8+E14+E11+E17+E24</f>
        <v>0</v>
      </c>
      <c r="F27" s="75">
        <f>F8+F14+F11+F17+F24+F20</f>
        <v>5784.9601600000005</v>
      </c>
      <c r="G27" s="75">
        <f>G8+G14+G11+G17+G24</f>
        <v>0</v>
      </c>
      <c r="H27" s="252"/>
      <c r="I27" s="252"/>
      <c r="J27" s="116"/>
      <c r="K27" s="86"/>
      <c r="L27" s="86"/>
      <c r="M27" s="86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</row>
    <row r="28" spans="1:53" s="3" customFormat="1" ht="31.5" x14ac:dyDescent="0.25">
      <c r="A28" s="260"/>
      <c r="B28" s="263"/>
      <c r="C28" s="177" t="s">
        <v>15</v>
      </c>
      <c r="D28" s="75">
        <f t="shared" ref="D28:D29" si="2">E28+F28+G28</f>
        <v>57877.671730000002</v>
      </c>
      <c r="E28" s="13">
        <f>E9+E12+E15+E18+E21+E25</f>
        <v>0</v>
      </c>
      <c r="F28" s="13">
        <f>F9+F12+F15+F18+F21+F25</f>
        <v>57877.671730000002</v>
      </c>
      <c r="G28" s="13">
        <f>G9+G12+G15+G18+G21+G25</f>
        <v>0</v>
      </c>
      <c r="H28" s="253"/>
      <c r="I28" s="253"/>
      <c r="J28" s="116"/>
      <c r="K28" s="86"/>
      <c r="L28" s="86"/>
      <c r="M28" s="86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</row>
    <row r="29" spans="1:53" s="3" customFormat="1" x14ac:dyDescent="0.25">
      <c r="A29" s="261"/>
      <c r="B29" s="241"/>
      <c r="C29" s="160" t="s">
        <v>11</v>
      </c>
      <c r="D29" s="75">
        <f t="shared" si="2"/>
        <v>63662.631890000004</v>
      </c>
      <c r="E29" s="109">
        <f>E27+E28</f>
        <v>0</v>
      </c>
      <c r="F29" s="109">
        <f t="shared" ref="F29:G29" si="3">F27+F28</f>
        <v>63662.631890000004</v>
      </c>
      <c r="G29" s="109">
        <f t="shared" si="3"/>
        <v>0</v>
      </c>
      <c r="H29" s="253"/>
      <c r="I29" s="253"/>
      <c r="J29" s="116"/>
      <c r="K29" s="86"/>
      <c r="L29" s="86"/>
      <c r="M29" s="86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</row>
    <row r="30" spans="1:53" s="3" customFormat="1" ht="37.5" customHeight="1" x14ac:dyDescent="0.25">
      <c r="A30" s="264" t="s">
        <v>123</v>
      </c>
      <c r="B30" s="265"/>
      <c r="C30" s="265"/>
      <c r="D30" s="265"/>
      <c r="E30" s="265"/>
      <c r="F30" s="265"/>
      <c r="G30" s="265"/>
      <c r="H30" s="265"/>
      <c r="I30" s="266"/>
      <c r="J30" s="116"/>
      <c r="K30" s="86"/>
      <c r="L30" s="86"/>
      <c r="M30" s="86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</row>
    <row r="31" spans="1:53" s="3" customFormat="1" ht="43.15" customHeight="1" x14ac:dyDescent="0.25">
      <c r="A31" s="267" t="s">
        <v>114</v>
      </c>
      <c r="B31" s="268"/>
      <c r="C31" s="268"/>
      <c r="D31" s="268"/>
      <c r="E31" s="268"/>
      <c r="F31" s="268"/>
      <c r="G31" s="268"/>
      <c r="H31" s="268"/>
      <c r="I31" s="269"/>
      <c r="J31" s="116"/>
      <c r="K31" s="86"/>
      <c r="L31" s="86"/>
      <c r="M31" s="86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</row>
    <row r="32" spans="1:53" s="3" customFormat="1" ht="31.5" x14ac:dyDescent="0.25">
      <c r="A32" s="257" t="s">
        <v>113</v>
      </c>
      <c r="B32" s="252" t="s">
        <v>114</v>
      </c>
      <c r="C32" s="182" t="s">
        <v>14</v>
      </c>
      <c r="D32" s="13">
        <v>0</v>
      </c>
      <c r="E32" s="72">
        <v>0</v>
      </c>
      <c r="F32" s="72">
        <v>0</v>
      </c>
      <c r="G32" s="74">
        <v>0</v>
      </c>
      <c r="H32" s="248" t="s">
        <v>16</v>
      </c>
      <c r="I32" s="252" t="s">
        <v>72</v>
      </c>
      <c r="J32" s="116"/>
      <c r="K32" s="86"/>
      <c r="L32" s="86"/>
      <c r="M32" s="86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</row>
    <row r="33" spans="1:53" s="3" customFormat="1" ht="31.5" x14ac:dyDescent="0.25">
      <c r="A33" s="257"/>
      <c r="B33" s="253"/>
      <c r="C33" s="182" t="s">
        <v>15</v>
      </c>
      <c r="D33" s="75">
        <v>0</v>
      </c>
      <c r="E33" s="72">
        <v>0</v>
      </c>
      <c r="F33" s="72">
        <v>0</v>
      </c>
      <c r="G33" s="74">
        <v>0</v>
      </c>
      <c r="H33" s="248"/>
      <c r="I33" s="253"/>
      <c r="J33" s="116" t="s">
        <v>166</v>
      </c>
      <c r="K33" s="86"/>
      <c r="L33" s="86"/>
      <c r="M33" s="86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</row>
    <row r="34" spans="1:53" s="3" customFormat="1" x14ac:dyDescent="0.25">
      <c r="A34" s="257"/>
      <c r="B34" s="254"/>
      <c r="C34" s="182" t="s">
        <v>11</v>
      </c>
      <c r="D34" s="75">
        <v>0</v>
      </c>
      <c r="E34" s="72">
        <f>E32+E33</f>
        <v>0</v>
      </c>
      <c r="F34" s="72">
        <f>F32+F33</f>
        <v>0</v>
      </c>
      <c r="G34" s="74">
        <v>0</v>
      </c>
      <c r="H34" s="248"/>
      <c r="I34" s="253"/>
      <c r="J34" s="116"/>
      <c r="K34" s="86"/>
      <c r="L34" s="86"/>
      <c r="M34" s="86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</row>
    <row r="35" spans="1:53" s="3" customFormat="1" ht="31.5" customHeight="1" x14ac:dyDescent="0.25">
      <c r="A35" s="257" t="s">
        <v>130</v>
      </c>
      <c r="B35" s="248" t="s">
        <v>73</v>
      </c>
      <c r="C35" s="182" t="s">
        <v>14</v>
      </c>
      <c r="D35" s="13">
        <v>0</v>
      </c>
      <c r="E35" s="72">
        <v>0</v>
      </c>
      <c r="F35" s="72">
        <v>0</v>
      </c>
      <c r="G35" s="74">
        <v>0</v>
      </c>
      <c r="H35" s="248" t="s">
        <v>16</v>
      </c>
      <c r="I35" s="253"/>
      <c r="J35" s="116"/>
      <c r="K35" s="86"/>
      <c r="L35" s="86"/>
      <c r="M35" s="86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s="3" customFormat="1" ht="31.5" x14ac:dyDescent="0.25">
      <c r="A36" s="257"/>
      <c r="B36" s="248"/>
      <c r="C36" s="182" t="s">
        <v>15</v>
      </c>
      <c r="D36" s="75">
        <v>0</v>
      </c>
      <c r="E36" s="72">
        <v>0</v>
      </c>
      <c r="F36" s="72">
        <v>0</v>
      </c>
      <c r="G36" s="74">
        <v>0</v>
      </c>
      <c r="H36" s="248"/>
      <c r="I36" s="253"/>
      <c r="J36" s="116"/>
      <c r="K36" s="86"/>
      <c r="L36" s="86"/>
      <c r="M36" s="86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s="3" customFormat="1" x14ac:dyDescent="0.25">
      <c r="A37" s="257"/>
      <c r="B37" s="248"/>
      <c r="C37" s="182" t="s">
        <v>11</v>
      </c>
      <c r="D37" s="75">
        <v>0</v>
      </c>
      <c r="E37" s="72">
        <v>0</v>
      </c>
      <c r="F37" s="72">
        <f>F35+F36</f>
        <v>0</v>
      </c>
      <c r="G37" s="74">
        <v>0</v>
      </c>
      <c r="H37" s="248"/>
      <c r="I37" s="253"/>
      <c r="J37" s="116"/>
      <c r="K37" s="86"/>
      <c r="L37" s="86"/>
      <c r="M37" s="86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</row>
    <row r="38" spans="1:53" s="3" customFormat="1" ht="75" x14ac:dyDescent="0.25">
      <c r="A38" s="167" t="s">
        <v>52</v>
      </c>
      <c r="B38" s="115" t="s">
        <v>131</v>
      </c>
      <c r="C38" s="182" t="s">
        <v>14</v>
      </c>
      <c r="D38" s="75">
        <f>E38+F38+G38</f>
        <v>267</v>
      </c>
      <c r="E38" s="72">
        <v>267</v>
      </c>
      <c r="F38" s="72">
        <v>0</v>
      </c>
      <c r="G38" s="74">
        <v>0</v>
      </c>
      <c r="H38" s="161" t="s">
        <v>16</v>
      </c>
      <c r="I38" s="253"/>
      <c r="J38" s="116"/>
      <c r="K38" s="86"/>
      <c r="L38" s="86"/>
      <c r="M38" s="86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</row>
    <row r="39" spans="1:53" s="3" customFormat="1" ht="27.75" customHeight="1" x14ac:dyDescent="0.25">
      <c r="A39" s="270"/>
      <c r="B39" s="292" t="s">
        <v>120</v>
      </c>
      <c r="C39" s="165" t="s">
        <v>14</v>
      </c>
      <c r="D39" s="75">
        <f>E39+F39+G39</f>
        <v>267</v>
      </c>
      <c r="E39" s="13">
        <f>E32+E35+E38</f>
        <v>267</v>
      </c>
      <c r="F39" s="13">
        <f t="shared" ref="F39:G39" si="4">F32+F35+F38</f>
        <v>0</v>
      </c>
      <c r="G39" s="13">
        <f t="shared" si="4"/>
        <v>0</v>
      </c>
      <c r="H39" s="262" t="s">
        <v>16</v>
      </c>
      <c r="I39" s="253"/>
      <c r="J39" s="116"/>
      <c r="K39" s="86"/>
      <c r="L39" s="86"/>
      <c r="M39" s="86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</row>
    <row r="40" spans="1:53" s="3" customFormat="1" ht="30" customHeight="1" x14ac:dyDescent="0.25">
      <c r="A40" s="271"/>
      <c r="B40" s="293"/>
      <c r="C40" s="165" t="s">
        <v>15</v>
      </c>
      <c r="D40" s="75">
        <f t="shared" ref="D40:D41" si="5">E40+F40+G40</f>
        <v>0</v>
      </c>
      <c r="E40" s="13">
        <f>E33+E36</f>
        <v>0</v>
      </c>
      <c r="F40" s="13">
        <f t="shared" ref="F40:G40" si="6">F33+F36</f>
        <v>0</v>
      </c>
      <c r="G40" s="13">
        <f t="shared" si="6"/>
        <v>0</v>
      </c>
      <c r="H40" s="263"/>
      <c r="I40" s="253"/>
      <c r="J40" s="116"/>
      <c r="K40" s="86"/>
      <c r="L40" s="86"/>
      <c r="M40" s="86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</row>
    <row r="41" spans="1:53" s="3" customFormat="1" x14ac:dyDescent="0.25">
      <c r="A41" s="272"/>
      <c r="B41" s="294"/>
      <c r="C41" s="165" t="s">
        <v>11</v>
      </c>
      <c r="D41" s="75">
        <f t="shared" si="5"/>
        <v>267</v>
      </c>
      <c r="E41" s="13">
        <f>E39+E40</f>
        <v>267</v>
      </c>
      <c r="F41" s="13">
        <f t="shared" ref="F41:G41" si="7">F39+F40</f>
        <v>0</v>
      </c>
      <c r="G41" s="13">
        <f t="shared" si="7"/>
        <v>0</v>
      </c>
      <c r="H41" s="241"/>
      <c r="I41" s="254"/>
      <c r="J41" s="116"/>
      <c r="K41" s="86"/>
      <c r="L41" s="86"/>
      <c r="M41" s="86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</row>
    <row r="42" spans="1:53" s="3" customFormat="1" ht="48.75" customHeight="1" x14ac:dyDescent="0.25">
      <c r="A42" s="295" t="s">
        <v>115</v>
      </c>
      <c r="B42" s="296"/>
      <c r="C42" s="296"/>
      <c r="D42" s="296"/>
      <c r="E42" s="296"/>
      <c r="F42" s="296"/>
      <c r="G42" s="296"/>
      <c r="H42" s="296"/>
      <c r="I42" s="297"/>
      <c r="J42" s="116"/>
      <c r="K42" s="86"/>
      <c r="L42" s="86"/>
      <c r="M42" s="86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</row>
    <row r="43" spans="1:53" s="3" customFormat="1" ht="24.75" customHeight="1" x14ac:dyDescent="0.25">
      <c r="A43" s="267" t="s">
        <v>116</v>
      </c>
      <c r="B43" s="268"/>
      <c r="C43" s="268"/>
      <c r="D43" s="268"/>
      <c r="E43" s="268"/>
      <c r="F43" s="268"/>
      <c r="G43" s="268"/>
      <c r="H43" s="268"/>
      <c r="I43" s="269"/>
      <c r="J43" s="116"/>
      <c r="K43" s="86"/>
      <c r="L43" s="86"/>
      <c r="M43" s="86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</row>
    <row r="44" spans="1:53" s="3" customFormat="1" ht="31.5" x14ac:dyDescent="0.25">
      <c r="A44" s="245" t="s">
        <v>117</v>
      </c>
      <c r="B44" s="252" t="s">
        <v>77</v>
      </c>
      <c r="C44" s="161" t="s">
        <v>14</v>
      </c>
      <c r="D44" s="13">
        <f>SUM(E44:G44)</f>
        <v>0</v>
      </c>
      <c r="E44" s="72">
        <v>0</v>
      </c>
      <c r="F44" s="72">
        <v>0</v>
      </c>
      <c r="G44" s="74">
        <v>0</v>
      </c>
      <c r="H44" s="248" t="s">
        <v>16</v>
      </c>
      <c r="I44" s="248" t="s">
        <v>22</v>
      </c>
      <c r="J44" s="116"/>
      <c r="K44" s="86"/>
      <c r="L44" s="86"/>
      <c r="M44" s="86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</row>
    <row r="45" spans="1:53" s="3" customFormat="1" ht="31.5" x14ac:dyDescent="0.25">
      <c r="A45" s="246"/>
      <c r="B45" s="253"/>
      <c r="C45" s="161" t="s">
        <v>15</v>
      </c>
      <c r="D45" s="13">
        <f t="shared" ref="D45:D49" si="8">SUM(E45:G45)</f>
        <v>0</v>
      </c>
      <c r="E45" s="72">
        <v>0</v>
      </c>
      <c r="F45" s="72">
        <v>0</v>
      </c>
      <c r="G45" s="74">
        <v>0</v>
      </c>
      <c r="H45" s="248"/>
      <c r="I45" s="248"/>
      <c r="J45" s="116"/>
      <c r="K45" s="86"/>
      <c r="L45" s="86"/>
      <c r="M45" s="86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</row>
    <row r="46" spans="1:53" s="3" customFormat="1" x14ac:dyDescent="0.25">
      <c r="A46" s="247"/>
      <c r="B46" s="254"/>
      <c r="C46" s="161" t="s">
        <v>11</v>
      </c>
      <c r="D46" s="13">
        <f t="shared" si="8"/>
        <v>0</v>
      </c>
      <c r="E46" s="72">
        <v>0</v>
      </c>
      <c r="F46" s="72">
        <v>0</v>
      </c>
      <c r="G46" s="74">
        <v>0</v>
      </c>
      <c r="H46" s="248"/>
      <c r="I46" s="248"/>
      <c r="J46" s="116"/>
      <c r="K46" s="86"/>
      <c r="L46" s="86"/>
      <c r="M46" s="86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</row>
    <row r="47" spans="1:53" s="3" customFormat="1" ht="31.5" x14ac:dyDescent="0.25">
      <c r="A47" s="245" t="s">
        <v>57</v>
      </c>
      <c r="B47" s="252" t="s">
        <v>140</v>
      </c>
      <c r="C47" s="161" t="s">
        <v>14</v>
      </c>
      <c r="D47" s="13">
        <f t="shared" si="8"/>
        <v>116.7</v>
      </c>
      <c r="E47" s="72">
        <v>116.7</v>
      </c>
      <c r="F47" s="72">
        <v>0</v>
      </c>
      <c r="G47" s="74">
        <v>0</v>
      </c>
      <c r="H47" s="248"/>
      <c r="I47" s="248"/>
      <c r="J47" s="116"/>
      <c r="K47" s="86"/>
      <c r="L47" s="86"/>
      <c r="M47" s="86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</row>
    <row r="48" spans="1:53" s="3" customFormat="1" ht="31.5" x14ac:dyDescent="0.25">
      <c r="A48" s="246"/>
      <c r="B48" s="253"/>
      <c r="C48" s="161" t="s">
        <v>15</v>
      </c>
      <c r="D48" s="13">
        <f t="shared" si="8"/>
        <v>1341.9</v>
      </c>
      <c r="E48" s="72">
        <v>1341.9</v>
      </c>
      <c r="F48" s="72">
        <v>0</v>
      </c>
      <c r="G48" s="74">
        <v>0</v>
      </c>
      <c r="H48" s="248"/>
      <c r="I48" s="248"/>
      <c r="J48" s="116" t="s">
        <v>142</v>
      </c>
      <c r="K48" s="86"/>
      <c r="L48" s="86"/>
      <c r="M48" s="86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</row>
    <row r="49" spans="1:53" s="3" customFormat="1" x14ac:dyDescent="0.25">
      <c r="A49" s="247"/>
      <c r="B49" s="254"/>
      <c r="C49" s="161" t="s">
        <v>11</v>
      </c>
      <c r="D49" s="13">
        <f t="shared" si="8"/>
        <v>1458.6000000000001</v>
      </c>
      <c r="E49" s="72">
        <f>E47+E48</f>
        <v>1458.6000000000001</v>
      </c>
      <c r="F49" s="72">
        <v>0</v>
      </c>
      <c r="G49" s="72">
        <v>0</v>
      </c>
      <c r="H49" s="248"/>
      <c r="I49" s="248"/>
      <c r="J49" s="117"/>
      <c r="K49" s="86"/>
      <c r="L49" s="86"/>
      <c r="M49" s="86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</row>
    <row r="50" spans="1:53" s="3" customFormat="1" ht="33.75" customHeight="1" x14ac:dyDescent="0.25">
      <c r="A50" s="273" t="s">
        <v>118</v>
      </c>
      <c r="B50" s="274"/>
      <c r="C50" s="274"/>
      <c r="D50" s="274"/>
      <c r="E50" s="274"/>
      <c r="F50" s="274"/>
      <c r="G50" s="274"/>
      <c r="H50" s="274"/>
      <c r="I50" s="275"/>
      <c r="J50" s="117"/>
      <c r="K50" s="86"/>
      <c r="L50" s="86"/>
      <c r="M50" s="86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</row>
    <row r="51" spans="1:53" s="3" customFormat="1" ht="31.5" x14ac:dyDescent="0.25">
      <c r="A51" s="257" t="s">
        <v>79</v>
      </c>
      <c r="B51" s="248" t="s">
        <v>111</v>
      </c>
      <c r="C51" s="161" t="s">
        <v>14</v>
      </c>
      <c r="D51" s="13">
        <f>E51+F51</f>
        <v>235.51</v>
      </c>
      <c r="E51" s="72">
        <v>0</v>
      </c>
      <c r="F51" s="72">
        <v>235.51</v>
      </c>
      <c r="G51" s="22">
        <v>0</v>
      </c>
      <c r="H51" s="276" t="s">
        <v>16</v>
      </c>
      <c r="I51" s="277" t="s">
        <v>34</v>
      </c>
      <c r="J51" s="117"/>
      <c r="K51" s="86"/>
      <c r="L51" s="86"/>
      <c r="M51" s="86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</row>
    <row r="52" spans="1:53" s="3" customFormat="1" ht="31.5" x14ac:dyDescent="0.25">
      <c r="A52" s="257"/>
      <c r="B52" s="248"/>
      <c r="C52" s="161" t="s">
        <v>15</v>
      </c>
      <c r="D52" s="13">
        <f t="shared" ref="D52:D53" si="9">E52+F52</f>
        <v>2381.2661600000001</v>
      </c>
      <c r="E52" s="72">
        <v>0</v>
      </c>
      <c r="F52" s="72">
        <v>2381.2661600000001</v>
      </c>
      <c r="G52" s="22">
        <v>0</v>
      </c>
      <c r="H52" s="276"/>
      <c r="I52" s="278"/>
      <c r="J52" s="117"/>
      <c r="K52" s="86"/>
      <c r="L52" s="86"/>
      <c r="M52" s="86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</row>
    <row r="53" spans="1:53" s="3" customFormat="1" x14ac:dyDescent="0.25">
      <c r="A53" s="257"/>
      <c r="B53" s="248"/>
      <c r="C53" s="161" t="s">
        <v>11</v>
      </c>
      <c r="D53" s="13">
        <f t="shared" si="9"/>
        <v>2616.7761600000003</v>
      </c>
      <c r="E53" s="72">
        <f>E51+E52</f>
        <v>0</v>
      </c>
      <c r="F53" s="72">
        <v>2616.7761600000003</v>
      </c>
      <c r="G53" s="22">
        <v>0</v>
      </c>
      <c r="H53" s="276"/>
      <c r="I53" s="279"/>
      <c r="J53" s="117"/>
      <c r="K53" s="86"/>
      <c r="L53" s="86"/>
      <c r="M53" s="86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</row>
    <row r="54" spans="1:53" s="3" customFormat="1" ht="30.75" customHeight="1" x14ac:dyDescent="0.25">
      <c r="A54" s="280" t="s">
        <v>119</v>
      </c>
      <c r="B54" s="281"/>
      <c r="C54" s="18" t="s">
        <v>14</v>
      </c>
      <c r="D54" s="67">
        <f>E54+F54+G54</f>
        <v>352.21</v>
      </c>
      <c r="E54" s="67">
        <f>E44+E47+E51</f>
        <v>116.7</v>
      </c>
      <c r="F54" s="67">
        <f t="shared" ref="F54:G55" si="10">F44+F47+F51</f>
        <v>235.51</v>
      </c>
      <c r="G54" s="67">
        <f t="shared" si="10"/>
        <v>0</v>
      </c>
      <c r="H54" s="286"/>
      <c r="I54" s="287"/>
      <c r="J54" s="116"/>
      <c r="K54" s="86"/>
      <c r="L54" s="86"/>
      <c r="M54" s="86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</row>
    <row r="55" spans="1:53" s="3" customFormat="1" ht="30.75" customHeight="1" x14ac:dyDescent="0.25">
      <c r="A55" s="282"/>
      <c r="B55" s="283"/>
      <c r="C55" s="18" t="s">
        <v>15</v>
      </c>
      <c r="D55" s="67">
        <f t="shared" ref="D55:D56" si="11">E55+F55+G55</f>
        <v>3723.1661600000002</v>
      </c>
      <c r="E55" s="67">
        <f>E45+E48+E52</f>
        <v>1341.9</v>
      </c>
      <c r="F55" s="67">
        <f t="shared" si="10"/>
        <v>2381.2661600000001</v>
      </c>
      <c r="G55" s="67">
        <f t="shared" si="10"/>
        <v>0</v>
      </c>
      <c r="H55" s="288"/>
      <c r="I55" s="289"/>
      <c r="J55" s="124"/>
      <c r="K55" s="86"/>
      <c r="L55" s="86"/>
      <c r="M55" s="86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</row>
    <row r="56" spans="1:53" s="3" customFormat="1" x14ac:dyDescent="0.25">
      <c r="A56" s="284"/>
      <c r="B56" s="285"/>
      <c r="C56" s="18" t="s">
        <v>11</v>
      </c>
      <c r="D56" s="67">
        <f t="shared" si="11"/>
        <v>4075.3761600000007</v>
      </c>
      <c r="E56" s="67">
        <f>E54+E55</f>
        <v>1458.6000000000001</v>
      </c>
      <c r="F56" s="67">
        <f t="shared" ref="F56:G56" si="12">F54+F55</f>
        <v>2616.7761600000003</v>
      </c>
      <c r="G56" s="67">
        <f t="shared" si="12"/>
        <v>0</v>
      </c>
      <c r="H56" s="290"/>
      <c r="I56" s="291"/>
      <c r="J56" s="124"/>
      <c r="K56" s="86"/>
      <c r="L56" s="86"/>
      <c r="M56" s="86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</row>
    <row r="57" spans="1:53" s="123" customFormat="1" ht="31.5" x14ac:dyDescent="0.25">
      <c r="A57" s="309" t="s">
        <v>179</v>
      </c>
      <c r="B57" s="309"/>
      <c r="C57" s="164" t="s">
        <v>14</v>
      </c>
      <c r="D57" s="83">
        <f>E57+F57+G57</f>
        <v>6404.1701600000006</v>
      </c>
      <c r="E57" s="83">
        <f>E54+E39+E27</f>
        <v>383.7</v>
      </c>
      <c r="F57" s="83">
        <f t="shared" ref="F57:G58" si="13">F54+F39+F27</f>
        <v>6020.4701600000008</v>
      </c>
      <c r="G57" s="83">
        <f t="shared" si="13"/>
        <v>0</v>
      </c>
      <c r="H57" s="131"/>
      <c r="I57" s="132"/>
      <c r="J57" s="125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</row>
    <row r="58" spans="1:53" s="3" customFormat="1" ht="31.5" x14ac:dyDescent="0.25">
      <c r="A58" s="309"/>
      <c r="B58" s="309"/>
      <c r="C58" s="164" t="s">
        <v>15</v>
      </c>
      <c r="D58" s="83">
        <f t="shared" ref="D58:D59" si="14">E58+F58+G58</f>
        <v>61600.837890000003</v>
      </c>
      <c r="E58" s="83">
        <f>E55+E40+E28</f>
        <v>1341.9</v>
      </c>
      <c r="F58" s="83">
        <f t="shared" si="13"/>
        <v>60258.937890000001</v>
      </c>
      <c r="G58" s="83">
        <f t="shared" si="13"/>
        <v>0</v>
      </c>
      <c r="H58" s="133"/>
      <c r="I58" s="134"/>
      <c r="J58" s="124"/>
      <c r="K58" s="86"/>
      <c r="L58" s="86"/>
      <c r="M58" s="86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</row>
    <row r="59" spans="1:53" s="3" customFormat="1" x14ac:dyDescent="0.25">
      <c r="A59" s="309"/>
      <c r="B59" s="309"/>
      <c r="C59" s="164" t="s">
        <v>11</v>
      </c>
      <c r="D59" s="83">
        <f t="shared" si="14"/>
        <v>68005.008050000004</v>
      </c>
      <c r="E59" s="83">
        <f>E57+E58</f>
        <v>1725.6000000000001</v>
      </c>
      <c r="F59" s="83">
        <f t="shared" ref="F59" si="15">F57+F58</f>
        <v>66279.408049999998</v>
      </c>
      <c r="G59" s="83">
        <f>G57+G58</f>
        <v>0</v>
      </c>
      <c r="H59" s="135"/>
      <c r="I59" s="136"/>
      <c r="J59" s="116"/>
      <c r="K59" s="86"/>
      <c r="L59" s="86"/>
      <c r="M59" s="86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</row>
    <row r="60" spans="1:53" s="28" customFormat="1" x14ac:dyDescent="0.25">
      <c r="A60" s="126"/>
      <c r="B60" s="127"/>
      <c r="C60" s="127"/>
      <c r="D60" s="128"/>
      <c r="E60" s="128"/>
      <c r="F60" s="128"/>
      <c r="G60" s="128"/>
      <c r="H60" s="129"/>
      <c r="I60" s="130"/>
      <c r="J60" s="124"/>
    </row>
    <row r="61" spans="1:53" s="24" customFormat="1" ht="27.75" customHeight="1" x14ac:dyDescent="0.25">
      <c r="A61" s="310" t="s">
        <v>64</v>
      </c>
      <c r="B61" s="311"/>
      <c r="C61" s="311"/>
      <c r="D61" s="311"/>
      <c r="E61" s="311"/>
      <c r="F61" s="311"/>
      <c r="G61" s="311"/>
      <c r="H61" s="311"/>
      <c r="I61" s="312"/>
      <c r="J61" s="116"/>
      <c r="K61" s="86"/>
      <c r="L61" s="86"/>
      <c r="M61" s="86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</row>
    <row r="62" spans="1:53" s="3" customFormat="1" ht="27.75" customHeight="1" x14ac:dyDescent="0.25">
      <c r="A62" s="267" t="s">
        <v>46</v>
      </c>
      <c r="B62" s="268"/>
      <c r="C62" s="268"/>
      <c r="D62" s="268"/>
      <c r="E62" s="268"/>
      <c r="F62" s="268"/>
      <c r="G62" s="268"/>
      <c r="H62" s="268"/>
      <c r="I62" s="269"/>
      <c r="J62" s="116"/>
      <c r="K62" s="86"/>
      <c r="L62" s="86"/>
      <c r="M62" s="86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</row>
    <row r="63" spans="1:53" s="3" customFormat="1" ht="47.25" x14ac:dyDescent="0.25">
      <c r="A63" s="168">
        <v>1</v>
      </c>
      <c r="B63" s="177" t="s">
        <v>0</v>
      </c>
      <c r="C63" s="177" t="s">
        <v>14</v>
      </c>
      <c r="D63" s="75">
        <f>D64+D65+D66+D67+D68</f>
        <v>32849.4</v>
      </c>
      <c r="E63" s="75">
        <f>E64+E65+E66+E67+E68</f>
        <v>12500</v>
      </c>
      <c r="F63" s="75">
        <f>F64+F65+F66+F67+F68</f>
        <v>9624.7000000000007</v>
      </c>
      <c r="G63" s="75">
        <f>G64+G65+G66+G67+G68</f>
        <v>10724.7</v>
      </c>
      <c r="H63" s="165" t="s">
        <v>16</v>
      </c>
      <c r="I63" s="165" t="s">
        <v>18</v>
      </c>
      <c r="J63" s="116"/>
      <c r="K63" s="86"/>
      <c r="L63" s="86"/>
      <c r="M63" s="86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</row>
    <row r="64" spans="1:53" ht="47.25" x14ac:dyDescent="0.25">
      <c r="A64" s="159" t="s">
        <v>43</v>
      </c>
      <c r="B64" s="182" t="s">
        <v>1</v>
      </c>
      <c r="C64" s="182" t="s">
        <v>14</v>
      </c>
      <c r="D64" s="76">
        <f>SUM(E64:G64)</f>
        <v>30049.4</v>
      </c>
      <c r="E64" s="76">
        <v>11000</v>
      </c>
      <c r="F64" s="76">
        <v>9024.7000000000007</v>
      </c>
      <c r="G64" s="76">
        <v>10024.700000000001</v>
      </c>
      <c r="H64" s="161" t="s">
        <v>16</v>
      </c>
      <c r="I64" s="161" t="s">
        <v>18</v>
      </c>
      <c r="K64" s="87"/>
      <c r="L64" s="87"/>
    </row>
    <row r="65" spans="1:53" ht="47.25" x14ac:dyDescent="0.25">
      <c r="A65" s="159" t="s">
        <v>44</v>
      </c>
      <c r="B65" s="182" t="s">
        <v>2</v>
      </c>
      <c r="C65" s="182" t="s">
        <v>14</v>
      </c>
      <c r="D65" s="76">
        <f>SUM(E65:G65)</f>
        <v>2800</v>
      </c>
      <c r="E65" s="76">
        <f>1200+300</f>
        <v>1500</v>
      </c>
      <c r="F65" s="76">
        <v>600</v>
      </c>
      <c r="G65" s="76">
        <v>700</v>
      </c>
      <c r="H65" s="161" t="s">
        <v>16</v>
      </c>
      <c r="I65" s="161" t="s">
        <v>18</v>
      </c>
      <c r="J65" s="116" t="s">
        <v>167</v>
      </c>
    </row>
    <row r="66" spans="1:53" ht="47.25" x14ac:dyDescent="0.25">
      <c r="A66" s="159" t="s">
        <v>45</v>
      </c>
      <c r="B66" s="181" t="s">
        <v>76</v>
      </c>
      <c r="C66" s="182" t="s">
        <v>14</v>
      </c>
      <c r="D66" s="76">
        <f>E66+F66+G66</f>
        <v>0</v>
      </c>
      <c r="E66" s="76">
        <v>0</v>
      </c>
      <c r="F66" s="76">
        <v>0</v>
      </c>
      <c r="G66" s="76">
        <v>0</v>
      </c>
      <c r="H66" s="161" t="s">
        <v>16</v>
      </c>
      <c r="I66" s="161" t="s">
        <v>18</v>
      </c>
      <c r="J66" s="116" t="s">
        <v>168</v>
      </c>
    </row>
    <row r="67" spans="1:53" ht="45.75" hidden="1" customHeight="1" x14ac:dyDescent="0.25">
      <c r="A67" s="66" t="s">
        <v>91</v>
      </c>
      <c r="B67" s="181" t="s">
        <v>106</v>
      </c>
      <c r="C67" s="182" t="s">
        <v>14</v>
      </c>
      <c r="D67" s="72">
        <f>E67+F67+G67</f>
        <v>0</v>
      </c>
      <c r="E67" s="110">
        <v>0</v>
      </c>
      <c r="F67" s="72">
        <v>0</v>
      </c>
      <c r="G67" s="72">
        <v>0</v>
      </c>
      <c r="H67" s="42" t="s">
        <v>16</v>
      </c>
      <c r="I67" s="42" t="s">
        <v>18</v>
      </c>
    </row>
    <row r="68" spans="1:53" ht="0.75" hidden="1" customHeight="1" x14ac:dyDescent="0.25">
      <c r="A68" s="159" t="s">
        <v>97</v>
      </c>
      <c r="B68" s="181" t="s">
        <v>107</v>
      </c>
      <c r="C68" s="182" t="s">
        <v>14</v>
      </c>
      <c r="D68" s="72">
        <f>E68+F68+G68</f>
        <v>0</v>
      </c>
      <c r="E68" s="72">
        <v>0</v>
      </c>
      <c r="F68" s="72">
        <v>0</v>
      </c>
      <c r="G68" s="72">
        <v>0</v>
      </c>
      <c r="H68" s="161" t="s">
        <v>16</v>
      </c>
      <c r="I68" s="161" t="s">
        <v>18</v>
      </c>
    </row>
    <row r="69" spans="1:53" s="3" customFormat="1" ht="94.5" x14ac:dyDescent="0.25">
      <c r="A69" s="168" t="s">
        <v>41</v>
      </c>
      <c r="B69" s="180" t="s">
        <v>3</v>
      </c>
      <c r="C69" s="180" t="s">
        <v>14</v>
      </c>
      <c r="D69" s="75">
        <f>E69+F69+G69</f>
        <v>0</v>
      </c>
      <c r="E69" s="75">
        <f>E70+E71+E72+E73+E74+E75+E78+E79+E80</f>
        <v>0</v>
      </c>
      <c r="F69" s="75">
        <f t="shared" ref="F69:G69" si="16">F70+F71+F72+F73+F74+F75+F78+F79+F80</f>
        <v>0</v>
      </c>
      <c r="G69" s="75">
        <f t="shared" si="16"/>
        <v>0</v>
      </c>
      <c r="H69" s="169" t="s">
        <v>16</v>
      </c>
      <c r="I69" s="169" t="s">
        <v>19</v>
      </c>
      <c r="J69" s="116"/>
      <c r="K69" s="86"/>
      <c r="L69" s="86"/>
      <c r="M69" s="86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</row>
    <row r="70" spans="1:53" s="26" customFormat="1" ht="47.25" x14ac:dyDescent="0.25">
      <c r="A70" s="30" t="s">
        <v>113</v>
      </c>
      <c r="B70" s="181" t="s">
        <v>4</v>
      </c>
      <c r="C70" s="181" t="s">
        <v>14</v>
      </c>
      <c r="D70" s="76">
        <f t="shared" ref="D70:D74" si="17">E70+F70+G70</f>
        <v>0</v>
      </c>
      <c r="E70" s="76">
        <v>0</v>
      </c>
      <c r="F70" s="76">
        <v>0</v>
      </c>
      <c r="G70" s="76">
        <v>0</v>
      </c>
      <c r="H70" s="172" t="s">
        <v>16</v>
      </c>
      <c r="I70" s="172" t="s">
        <v>4</v>
      </c>
      <c r="J70" s="116" t="s">
        <v>169</v>
      </c>
      <c r="K70" s="84"/>
      <c r="L70" s="84"/>
      <c r="M70" s="84"/>
    </row>
    <row r="71" spans="1:53" s="26" customFormat="1" ht="47.25" x14ac:dyDescent="0.25">
      <c r="A71" s="30" t="s">
        <v>52</v>
      </c>
      <c r="B71" s="181" t="s">
        <v>5</v>
      </c>
      <c r="C71" s="181" t="s">
        <v>14</v>
      </c>
      <c r="D71" s="76">
        <f t="shared" si="17"/>
        <v>0</v>
      </c>
      <c r="E71" s="76">
        <v>0</v>
      </c>
      <c r="F71" s="76">
        <v>0</v>
      </c>
      <c r="G71" s="76">
        <v>0</v>
      </c>
      <c r="H71" s="172" t="s">
        <v>16</v>
      </c>
      <c r="I71" s="172" t="s">
        <v>20</v>
      </c>
      <c r="J71" s="116" t="s">
        <v>170</v>
      </c>
      <c r="K71" s="84"/>
      <c r="L71" s="84"/>
      <c r="M71" s="84"/>
    </row>
    <row r="72" spans="1:53" s="26" customFormat="1" ht="47.25" x14ac:dyDescent="0.25">
      <c r="A72" s="30" t="s">
        <v>53</v>
      </c>
      <c r="B72" s="181" t="s">
        <v>85</v>
      </c>
      <c r="C72" s="181" t="s">
        <v>14</v>
      </c>
      <c r="D72" s="76">
        <f t="shared" si="17"/>
        <v>0</v>
      </c>
      <c r="E72" s="76">
        <v>0</v>
      </c>
      <c r="F72" s="76">
        <v>0</v>
      </c>
      <c r="G72" s="76">
        <v>0</v>
      </c>
      <c r="H72" s="172" t="s">
        <v>16</v>
      </c>
      <c r="I72" s="172" t="s">
        <v>34</v>
      </c>
      <c r="J72" s="116"/>
      <c r="K72" s="84"/>
      <c r="L72" s="84"/>
      <c r="M72" s="84"/>
    </row>
    <row r="73" spans="1:53" s="26" customFormat="1" ht="47.25" x14ac:dyDescent="0.25">
      <c r="A73" s="30" t="s">
        <v>83</v>
      </c>
      <c r="B73" s="181" t="s">
        <v>96</v>
      </c>
      <c r="C73" s="181" t="s">
        <v>14</v>
      </c>
      <c r="D73" s="76">
        <f t="shared" si="17"/>
        <v>0</v>
      </c>
      <c r="E73" s="76">
        <v>0</v>
      </c>
      <c r="F73" s="76">
        <v>0</v>
      </c>
      <c r="G73" s="76">
        <v>0</v>
      </c>
      <c r="H73" s="172" t="s">
        <v>16</v>
      </c>
      <c r="I73" s="172" t="s">
        <v>34</v>
      </c>
      <c r="J73" s="116" t="s">
        <v>143</v>
      </c>
      <c r="K73" s="84"/>
      <c r="L73" s="84"/>
      <c r="M73" s="84"/>
    </row>
    <row r="74" spans="1:53" s="26" customFormat="1" ht="47.25" x14ac:dyDescent="0.25">
      <c r="A74" s="30" t="s">
        <v>54</v>
      </c>
      <c r="B74" s="181" t="s">
        <v>98</v>
      </c>
      <c r="C74" s="181" t="s">
        <v>14</v>
      </c>
      <c r="D74" s="76">
        <f t="shared" si="17"/>
        <v>0</v>
      </c>
      <c r="E74" s="77">
        <v>0</v>
      </c>
      <c r="F74" s="77">
        <v>0</v>
      </c>
      <c r="G74" s="77">
        <v>0</v>
      </c>
      <c r="H74" s="172" t="s">
        <v>16</v>
      </c>
      <c r="I74" s="172" t="s">
        <v>20</v>
      </c>
      <c r="J74" s="116" t="s">
        <v>171</v>
      </c>
      <c r="K74" s="88"/>
      <c r="L74" s="84"/>
      <c r="M74" s="84"/>
    </row>
    <row r="75" spans="1:53" s="26" customFormat="1" ht="31.15" customHeight="1" x14ac:dyDescent="0.25">
      <c r="A75" s="249" t="s">
        <v>84</v>
      </c>
      <c r="B75" s="306" t="s">
        <v>109</v>
      </c>
      <c r="C75" s="182" t="s">
        <v>14</v>
      </c>
      <c r="D75" s="76">
        <f>E75+F75+G75</f>
        <v>0</v>
      </c>
      <c r="E75" s="77">
        <v>0</v>
      </c>
      <c r="F75" s="77">
        <v>0</v>
      </c>
      <c r="G75" s="77">
        <v>0</v>
      </c>
      <c r="H75" s="306" t="s">
        <v>16</v>
      </c>
      <c r="I75" s="313" t="s">
        <v>34</v>
      </c>
      <c r="J75" s="116"/>
      <c r="K75" s="88"/>
      <c r="L75" s="84"/>
      <c r="M75" s="84"/>
    </row>
    <row r="76" spans="1:53" s="26" customFormat="1" ht="28.9" customHeight="1" x14ac:dyDescent="0.25">
      <c r="A76" s="250"/>
      <c r="B76" s="307"/>
      <c r="C76" s="182" t="s">
        <v>15</v>
      </c>
      <c r="D76" s="72">
        <f>E76+F76+G76</f>
        <v>0</v>
      </c>
      <c r="E76" s="77">
        <v>0</v>
      </c>
      <c r="F76" s="77">
        <v>0</v>
      </c>
      <c r="G76" s="77">
        <v>0</v>
      </c>
      <c r="H76" s="307"/>
      <c r="I76" s="313"/>
      <c r="J76" s="116" t="s">
        <v>172</v>
      </c>
      <c r="K76" s="88"/>
      <c r="L76" s="84"/>
      <c r="M76" s="84"/>
    </row>
    <row r="77" spans="1:53" s="53" customFormat="1" ht="23.45" customHeight="1" x14ac:dyDescent="0.25">
      <c r="A77" s="251"/>
      <c r="B77" s="308"/>
      <c r="C77" s="182" t="s">
        <v>11</v>
      </c>
      <c r="D77" s="76">
        <f>D75+D76</f>
        <v>0</v>
      </c>
      <c r="E77" s="77">
        <f>E75+E76</f>
        <v>0</v>
      </c>
      <c r="F77" s="77">
        <f>F75+F76</f>
        <v>0</v>
      </c>
      <c r="G77" s="77">
        <f>G75+G76</f>
        <v>0</v>
      </c>
      <c r="H77" s="308"/>
      <c r="I77" s="313"/>
      <c r="J77" s="118"/>
      <c r="K77" s="88"/>
      <c r="L77" s="84"/>
      <c r="M77" s="84"/>
    </row>
    <row r="78" spans="1:53" s="53" customFormat="1" ht="46.5" customHeight="1" x14ac:dyDescent="0.25">
      <c r="A78" s="171" t="s">
        <v>86</v>
      </c>
      <c r="B78" s="179" t="s">
        <v>158</v>
      </c>
      <c r="C78" s="181" t="s">
        <v>14</v>
      </c>
      <c r="D78" s="76">
        <f>E78+F78+G78</f>
        <v>0</v>
      </c>
      <c r="E78" s="77">
        <v>0</v>
      </c>
      <c r="F78" s="77">
        <v>0</v>
      </c>
      <c r="G78" s="77">
        <v>0</v>
      </c>
      <c r="H78" s="172" t="s">
        <v>16</v>
      </c>
      <c r="I78" s="172" t="s">
        <v>20</v>
      </c>
      <c r="J78" s="118" t="s">
        <v>163</v>
      </c>
      <c r="K78" s="88"/>
      <c r="L78" s="84"/>
      <c r="M78" s="84"/>
    </row>
    <row r="79" spans="1:53" s="53" customFormat="1" ht="47.25" customHeight="1" x14ac:dyDescent="0.25">
      <c r="A79" s="170" t="s">
        <v>92</v>
      </c>
      <c r="B79" s="178" t="s">
        <v>144</v>
      </c>
      <c r="C79" s="182" t="s">
        <v>14</v>
      </c>
      <c r="D79" s="76">
        <f>E79+F79+G79</f>
        <v>0</v>
      </c>
      <c r="E79" s="77">
        <v>0</v>
      </c>
      <c r="F79" s="77">
        <v>0</v>
      </c>
      <c r="G79" s="77">
        <v>0</v>
      </c>
      <c r="H79" s="163" t="s">
        <v>16</v>
      </c>
      <c r="I79" s="163" t="s">
        <v>34</v>
      </c>
      <c r="J79" s="118" t="s">
        <v>173</v>
      </c>
      <c r="K79" s="88"/>
      <c r="L79" s="84"/>
      <c r="M79" s="84"/>
    </row>
    <row r="80" spans="1:53" s="26" customFormat="1" ht="47.25" x14ac:dyDescent="0.25">
      <c r="A80" s="30" t="s">
        <v>157</v>
      </c>
      <c r="B80" s="71" t="s">
        <v>55</v>
      </c>
      <c r="C80" s="181" t="s">
        <v>14</v>
      </c>
      <c r="D80" s="76">
        <f>E80+F80+G80</f>
        <v>0</v>
      </c>
      <c r="E80" s="77">
        <v>0</v>
      </c>
      <c r="F80" s="77">
        <v>0</v>
      </c>
      <c r="G80" s="77">
        <v>0</v>
      </c>
      <c r="H80" s="172" t="s">
        <v>16</v>
      </c>
      <c r="I80" s="172" t="s">
        <v>20</v>
      </c>
      <c r="J80" s="298"/>
      <c r="K80" s="299"/>
      <c r="L80" s="98"/>
      <c r="M80" s="84"/>
    </row>
    <row r="81" spans="1:53" s="28" customFormat="1" ht="56.45" customHeight="1" x14ac:dyDescent="0.25">
      <c r="A81" s="300" t="s">
        <v>42</v>
      </c>
      <c r="B81" s="303" t="s">
        <v>125</v>
      </c>
      <c r="C81" s="180" t="s">
        <v>14</v>
      </c>
      <c r="D81" s="75">
        <v>0</v>
      </c>
      <c r="E81" s="111">
        <v>0</v>
      </c>
      <c r="F81" s="111">
        <v>0</v>
      </c>
      <c r="G81" s="111">
        <v>0</v>
      </c>
      <c r="H81" s="306" t="s">
        <v>16</v>
      </c>
      <c r="I81" s="306" t="s">
        <v>34</v>
      </c>
      <c r="J81" s="116"/>
      <c r="K81" s="89"/>
      <c r="L81" s="86"/>
      <c r="M81" s="86"/>
    </row>
    <row r="82" spans="1:53" s="28" customFormat="1" ht="56.45" customHeight="1" x14ac:dyDescent="0.25">
      <c r="A82" s="301"/>
      <c r="B82" s="304"/>
      <c r="C82" s="180" t="s">
        <v>110</v>
      </c>
      <c r="D82" s="75">
        <v>0</v>
      </c>
      <c r="E82" s="111">
        <v>0</v>
      </c>
      <c r="F82" s="111">
        <v>0</v>
      </c>
      <c r="G82" s="111">
        <v>0</v>
      </c>
      <c r="H82" s="307"/>
      <c r="I82" s="307"/>
      <c r="J82" s="116"/>
      <c r="K82" s="89"/>
      <c r="L82" s="86"/>
      <c r="M82" s="86"/>
    </row>
    <row r="83" spans="1:53" s="28" customFormat="1" ht="46.5" customHeight="1" x14ac:dyDescent="0.25">
      <c r="A83" s="302"/>
      <c r="B83" s="305"/>
      <c r="C83" s="180" t="s">
        <v>11</v>
      </c>
      <c r="D83" s="75">
        <v>0</v>
      </c>
      <c r="E83" s="111">
        <v>0</v>
      </c>
      <c r="F83" s="111">
        <v>0</v>
      </c>
      <c r="G83" s="111">
        <v>0</v>
      </c>
      <c r="H83" s="307"/>
      <c r="I83" s="307"/>
      <c r="J83" s="116"/>
      <c r="K83" s="89"/>
      <c r="L83" s="86"/>
      <c r="M83" s="86"/>
    </row>
    <row r="84" spans="1:53" s="28" customFormat="1" ht="31.5" x14ac:dyDescent="0.25">
      <c r="A84" s="249" t="s">
        <v>117</v>
      </c>
      <c r="B84" s="252" t="s">
        <v>177</v>
      </c>
      <c r="C84" s="182" t="s">
        <v>14</v>
      </c>
      <c r="D84" s="72">
        <f t="shared" ref="D84:D86" si="18">E84+F84+G84</f>
        <v>0</v>
      </c>
      <c r="E84" s="74">
        <v>0</v>
      </c>
      <c r="F84" s="111">
        <v>0</v>
      </c>
      <c r="G84" s="111">
        <v>0</v>
      </c>
      <c r="H84" s="307"/>
      <c r="I84" s="307"/>
      <c r="J84" s="116"/>
      <c r="K84" s="89"/>
      <c r="L84" s="86"/>
      <c r="M84" s="86"/>
    </row>
    <row r="85" spans="1:53" s="28" customFormat="1" ht="31.5" x14ac:dyDescent="0.25">
      <c r="A85" s="250"/>
      <c r="B85" s="253"/>
      <c r="C85" s="182" t="s">
        <v>110</v>
      </c>
      <c r="D85" s="72">
        <f t="shared" si="18"/>
        <v>0</v>
      </c>
      <c r="E85" s="74">
        <v>0</v>
      </c>
      <c r="F85" s="111">
        <v>0</v>
      </c>
      <c r="G85" s="111">
        <v>0</v>
      </c>
      <c r="H85" s="307"/>
      <c r="I85" s="307"/>
      <c r="J85" s="116" t="s">
        <v>180</v>
      </c>
      <c r="K85" s="89"/>
      <c r="L85" s="86"/>
      <c r="M85" s="86"/>
    </row>
    <row r="86" spans="1:53" s="28" customFormat="1" x14ac:dyDescent="0.25">
      <c r="A86" s="251"/>
      <c r="B86" s="254"/>
      <c r="C86" s="182" t="s">
        <v>11</v>
      </c>
      <c r="D86" s="72">
        <f t="shared" si="18"/>
        <v>0</v>
      </c>
      <c r="E86" s="74">
        <f>E85+E84</f>
        <v>0</v>
      </c>
      <c r="F86" s="111">
        <v>0</v>
      </c>
      <c r="G86" s="111">
        <v>0</v>
      </c>
      <c r="H86" s="308"/>
      <c r="I86" s="308"/>
      <c r="J86" s="116"/>
      <c r="K86" s="89"/>
      <c r="L86" s="86"/>
      <c r="M86" s="86"/>
    </row>
    <row r="87" spans="1:53" s="28" customFormat="1" ht="31.5" customHeight="1" x14ac:dyDescent="0.25">
      <c r="A87" s="315" t="s">
        <v>49</v>
      </c>
      <c r="B87" s="316" t="s">
        <v>100</v>
      </c>
      <c r="C87" s="180" t="s">
        <v>14</v>
      </c>
      <c r="D87" s="75">
        <f>E87+F87+G87</f>
        <v>157.89474000000001</v>
      </c>
      <c r="E87" s="75">
        <f>E90+E93</f>
        <v>157.89474000000001</v>
      </c>
      <c r="F87" s="75">
        <f t="shared" ref="F87:G87" si="19">F90+F93</f>
        <v>0</v>
      </c>
      <c r="G87" s="75">
        <f t="shared" si="19"/>
        <v>0</v>
      </c>
      <c r="H87" s="303" t="s">
        <v>16</v>
      </c>
      <c r="I87" s="303" t="s">
        <v>21</v>
      </c>
      <c r="J87" s="116"/>
      <c r="K87" s="86"/>
      <c r="L87" s="86"/>
      <c r="M87" s="86"/>
    </row>
    <row r="88" spans="1:53" s="28" customFormat="1" ht="31.5" x14ac:dyDescent="0.25">
      <c r="A88" s="315"/>
      <c r="B88" s="316"/>
      <c r="C88" s="180" t="s">
        <v>15</v>
      </c>
      <c r="D88" s="75">
        <f>D91+D94</f>
        <v>3000</v>
      </c>
      <c r="E88" s="75">
        <f>E91+E94</f>
        <v>3000</v>
      </c>
      <c r="F88" s="75">
        <v>0</v>
      </c>
      <c r="G88" s="75">
        <v>0</v>
      </c>
      <c r="H88" s="304"/>
      <c r="I88" s="304"/>
      <c r="J88" s="116"/>
      <c r="K88" s="86"/>
      <c r="L88" s="86"/>
      <c r="M88" s="86"/>
    </row>
    <row r="89" spans="1:53" s="28" customFormat="1" x14ac:dyDescent="0.25">
      <c r="A89" s="315"/>
      <c r="B89" s="316"/>
      <c r="C89" s="180" t="s">
        <v>11</v>
      </c>
      <c r="D89" s="75">
        <f>D92+D95</f>
        <v>3157.8947399999997</v>
      </c>
      <c r="E89" s="75">
        <f>E92+E95</f>
        <v>3157.8947399999997</v>
      </c>
      <c r="F89" s="75">
        <f t="shared" ref="F89" si="20">F87+F88</f>
        <v>0</v>
      </c>
      <c r="G89" s="75">
        <v>0</v>
      </c>
      <c r="H89" s="305"/>
      <c r="I89" s="305"/>
      <c r="J89" s="116"/>
      <c r="K89" s="86"/>
      <c r="L89" s="86"/>
      <c r="M89" s="86"/>
    </row>
    <row r="90" spans="1:53" s="26" customFormat="1" ht="31.5" x14ac:dyDescent="0.25">
      <c r="A90" s="249" t="s">
        <v>58</v>
      </c>
      <c r="B90" s="252" t="s">
        <v>162</v>
      </c>
      <c r="C90" s="182" t="s">
        <v>14</v>
      </c>
      <c r="D90" s="13">
        <f t="shared" ref="D90:D95" si="21">E90+F90+G90</f>
        <v>52.63158</v>
      </c>
      <c r="E90" s="77">
        <v>52.63158</v>
      </c>
      <c r="F90" s="77">
        <v>0</v>
      </c>
      <c r="G90" s="77">
        <v>0</v>
      </c>
      <c r="H90" s="252" t="s">
        <v>16</v>
      </c>
      <c r="I90" s="252" t="s">
        <v>21</v>
      </c>
      <c r="J90" s="116"/>
      <c r="K90" s="84"/>
      <c r="L90" s="84"/>
      <c r="M90" s="84"/>
    </row>
    <row r="91" spans="1:53" s="26" customFormat="1" ht="31.5" x14ac:dyDescent="0.25">
      <c r="A91" s="250"/>
      <c r="B91" s="253"/>
      <c r="C91" s="182" t="s">
        <v>15</v>
      </c>
      <c r="D91" s="75">
        <f t="shared" si="21"/>
        <v>1000</v>
      </c>
      <c r="E91" s="77">
        <v>1000</v>
      </c>
      <c r="F91" s="77">
        <v>0</v>
      </c>
      <c r="G91" s="77">
        <v>0</v>
      </c>
      <c r="H91" s="253"/>
      <c r="I91" s="253"/>
      <c r="J91" s="116" t="s">
        <v>159</v>
      </c>
      <c r="K91" s="84"/>
      <c r="L91" s="84"/>
      <c r="M91" s="84"/>
    </row>
    <row r="92" spans="1:53" x14ac:dyDescent="0.25">
      <c r="A92" s="251"/>
      <c r="B92" s="254"/>
      <c r="C92" s="182" t="s">
        <v>11</v>
      </c>
      <c r="D92" s="75">
        <f t="shared" si="21"/>
        <v>1052.63158</v>
      </c>
      <c r="E92" s="77">
        <v>1052.63158</v>
      </c>
      <c r="F92" s="77">
        <f t="shared" ref="F92:G92" si="22">F90+F91</f>
        <v>0</v>
      </c>
      <c r="G92" s="77">
        <f t="shared" si="22"/>
        <v>0</v>
      </c>
      <c r="H92" s="254"/>
      <c r="I92" s="254"/>
    </row>
    <row r="93" spans="1:53" ht="31.5" x14ac:dyDescent="0.25">
      <c r="A93" s="249" t="s">
        <v>126</v>
      </c>
      <c r="B93" s="252" t="s">
        <v>161</v>
      </c>
      <c r="C93" s="182" t="s">
        <v>14</v>
      </c>
      <c r="D93" s="13">
        <f t="shared" si="21"/>
        <v>105.26316</v>
      </c>
      <c r="E93" s="77">
        <v>105.26316</v>
      </c>
      <c r="F93" s="77">
        <v>0</v>
      </c>
      <c r="G93" s="77">
        <v>0</v>
      </c>
      <c r="H93" s="252" t="s">
        <v>16</v>
      </c>
      <c r="I93" s="252" t="s">
        <v>21</v>
      </c>
    </row>
    <row r="94" spans="1:53" s="3" customFormat="1" ht="31.5" x14ac:dyDescent="0.25">
      <c r="A94" s="250"/>
      <c r="B94" s="253"/>
      <c r="C94" s="182" t="s">
        <v>15</v>
      </c>
      <c r="D94" s="75">
        <f t="shared" si="21"/>
        <v>2000</v>
      </c>
      <c r="E94" s="77">
        <v>2000</v>
      </c>
      <c r="F94" s="77">
        <v>0</v>
      </c>
      <c r="G94" s="77">
        <v>0</v>
      </c>
      <c r="H94" s="253"/>
      <c r="I94" s="253"/>
      <c r="J94" s="116" t="s">
        <v>160</v>
      </c>
      <c r="K94" s="86"/>
      <c r="L94" s="86"/>
      <c r="M94" s="86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</row>
    <row r="95" spans="1:53" x14ac:dyDescent="0.25">
      <c r="A95" s="251"/>
      <c r="B95" s="254"/>
      <c r="C95" s="182" t="s">
        <v>11</v>
      </c>
      <c r="D95" s="75">
        <f t="shared" si="21"/>
        <v>2105.26316</v>
      </c>
      <c r="E95" s="77">
        <v>2105.26316</v>
      </c>
      <c r="F95" s="77">
        <f t="shared" ref="F95:G95" si="23">F94+F93</f>
        <v>0</v>
      </c>
      <c r="G95" s="77">
        <f t="shared" si="23"/>
        <v>0</v>
      </c>
      <c r="H95" s="254"/>
      <c r="I95" s="254"/>
    </row>
    <row r="96" spans="1:53" ht="50.25" customHeight="1" x14ac:dyDescent="0.25">
      <c r="A96" s="173" t="s">
        <v>50</v>
      </c>
      <c r="B96" s="177" t="s">
        <v>6</v>
      </c>
      <c r="C96" s="177" t="s">
        <v>14</v>
      </c>
      <c r="D96" s="13">
        <f>E96+F96+G96</f>
        <v>0</v>
      </c>
      <c r="E96" s="13">
        <f>E97</f>
        <v>0</v>
      </c>
      <c r="F96" s="13">
        <f>F97</f>
        <v>0</v>
      </c>
      <c r="G96" s="13">
        <f t="shared" ref="G96" si="24">G97</f>
        <v>0</v>
      </c>
      <c r="H96" s="165" t="s">
        <v>16</v>
      </c>
      <c r="I96" s="165" t="s">
        <v>21</v>
      </c>
    </row>
    <row r="97" spans="1:53" ht="47.25" x14ac:dyDescent="0.25">
      <c r="A97" s="159" t="s">
        <v>65</v>
      </c>
      <c r="B97" s="182" t="s">
        <v>7</v>
      </c>
      <c r="C97" s="182" t="s">
        <v>14</v>
      </c>
      <c r="D97" s="72">
        <f>E97+F97+G97</f>
        <v>0</v>
      </c>
      <c r="E97" s="72">
        <v>0</v>
      </c>
      <c r="F97" s="72">
        <v>0</v>
      </c>
      <c r="G97" s="72">
        <v>0</v>
      </c>
      <c r="H97" s="161" t="s">
        <v>16</v>
      </c>
      <c r="I97" s="161" t="s">
        <v>21</v>
      </c>
    </row>
    <row r="98" spans="1:53" s="3" customFormat="1" ht="31.5" x14ac:dyDescent="0.25">
      <c r="A98" s="314" t="s">
        <v>51</v>
      </c>
      <c r="B98" s="243" t="s">
        <v>145</v>
      </c>
      <c r="C98" s="177" t="s">
        <v>14</v>
      </c>
      <c r="D98" s="13">
        <f>E98+F98+G98</f>
        <v>1165.325</v>
      </c>
      <c r="E98" s="13">
        <v>1165.325</v>
      </c>
      <c r="F98" s="13">
        <v>0</v>
      </c>
      <c r="G98" s="13">
        <v>0</v>
      </c>
      <c r="H98" s="243" t="s">
        <v>17</v>
      </c>
      <c r="I98" s="243" t="s">
        <v>22</v>
      </c>
      <c r="J98" s="119"/>
      <c r="K98" s="86"/>
      <c r="L98" s="86"/>
      <c r="M98" s="86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</row>
    <row r="99" spans="1:53" s="3" customFormat="1" ht="42.75" customHeight="1" x14ac:dyDescent="0.25">
      <c r="A99" s="314"/>
      <c r="B99" s="243"/>
      <c r="C99" s="177" t="s">
        <v>15</v>
      </c>
      <c r="D99" s="13">
        <f t="shared" ref="D99:D104" si="25">E99+F99+G99</f>
        <v>2016</v>
      </c>
      <c r="E99" s="13">
        <v>2016</v>
      </c>
      <c r="F99" s="13">
        <v>0</v>
      </c>
      <c r="G99" s="13">
        <v>0</v>
      </c>
      <c r="H99" s="243"/>
      <c r="I99" s="243"/>
      <c r="J99" s="119"/>
      <c r="K99" s="86"/>
      <c r="L99" s="86"/>
      <c r="M99" s="86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</row>
    <row r="100" spans="1:53" s="3" customFormat="1" x14ac:dyDescent="0.25">
      <c r="A100" s="314"/>
      <c r="B100" s="243"/>
      <c r="C100" s="177" t="s">
        <v>11</v>
      </c>
      <c r="D100" s="13">
        <f>D98+D99</f>
        <v>3181.3249999999998</v>
      </c>
      <c r="E100" s="13">
        <f>E99+E98</f>
        <v>3181.3249999999998</v>
      </c>
      <c r="F100" s="13">
        <f>F98+F99</f>
        <v>0</v>
      </c>
      <c r="G100" s="13">
        <f>G98+G99</f>
        <v>0</v>
      </c>
      <c r="H100" s="243"/>
      <c r="I100" s="243"/>
      <c r="J100" s="119"/>
      <c r="K100" s="86"/>
      <c r="L100" s="86"/>
      <c r="M100" s="86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</row>
    <row r="101" spans="1:53" s="3" customFormat="1" ht="31.5" x14ac:dyDescent="0.25">
      <c r="A101" s="245" t="s">
        <v>146</v>
      </c>
      <c r="B101" s="252" t="s">
        <v>147</v>
      </c>
      <c r="C101" s="182" t="s">
        <v>14</v>
      </c>
      <c r="D101" s="72">
        <v>1165.325</v>
      </c>
      <c r="E101" s="72">
        <v>1165.325</v>
      </c>
      <c r="F101" s="72">
        <v>0</v>
      </c>
      <c r="G101" s="72">
        <v>0</v>
      </c>
      <c r="H101" s="252" t="s">
        <v>17</v>
      </c>
      <c r="I101" s="326" t="s">
        <v>22</v>
      </c>
      <c r="J101" s="120"/>
      <c r="K101" s="86"/>
      <c r="L101" s="86"/>
      <c r="M101" s="86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</row>
    <row r="102" spans="1:53" s="3" customFormat="1" ht="31.5" x14ac:dyDescent="0.25">
      <c r="A102" s="246"/>
      <c r="B102" s="253"/>
      <c r="C102" s="182" t="s">
        <v>15</v>
      </c>
      <c r="D102" s="72">
        <v>2016</v>
      </c>
      <c r="E102" s="72">
        <v>2016</v>
      </c>
      <c r="F102" s="72">
        <v>0</v>
      </c>
      <c r="G102" s="72">
        <v>0</v>
      </c>
      <c r="H102" s="253"/>
      <c r="I102" s="327"/>
      <c r="J102" s="120"/>
      <c r="K102" s="86"/>
      <c r="L102" s="86"/>
      <c r="M102" s="86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</row>
    <row r="103" spans="1:53" s="3" customFormat="1" x14ac:dyDescent="0.25">
      <c r="A103" s="247"/>
      <c r="B103" s="254"/>
      <c r="C103" s="182" t="s">
        <v>11</v>
      </c>
      <c r="D103" s="72">
        <v>3181.3249999999998</v>
      </c>
      <c r="E103" s="72">
        <v>3181.3249999999998</v>
      </c>
      <c r="F103" s="72">
        <v>0</v>
      </c>
      <c r="G103" s="72">
        <v>0</v>
      </c>
      <c r="H103" s="254"/>
      <c r="I103" s="328"/>
      <c r="J103" s="120"/>
      <c r="K103" s="86"/>
      <c r="L103" s="86"/>
      <c r="M103" s="86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</row>
    <row r="104" spans="1:53" s="3" customFormat="1" ht="110.25" x14ac:dyDescent="0.25">
      <c r="A104" s="173" t="s">
        <v>87</v>
      </c>
      <c r="B104" s="177" t="s">
        <v>74</v>
      </c>
      <c r="C104" s="177" t="s">
        <v>14</v>
      </c>
      <c r="D104" s="13">
        <f t="shared" si="25"/>
        <v>199647.5</v>
      </c>
      <c r="E104" s="13">
        <v>61600</v>
      </c>
      <c r="F104" s="13">
        <v>66681.7</v>
      </c>
      <c r="G104" s="13">
        <v>71365.8</v>
      </c>
      <c r="H104" s="165" t="s">
        <v>103</v>
      </c>
      <c r="I104" s="165" t="s">
        <v>22</v>
      </c>
      <c r="J104" s="116"/>
      <c r="K104" s="86"/>
      <c r="L104" s="86"/>
      <c r="M104" s="86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</row>
    <row r="105" spans="1:53" s="3" customFormat="1" ht="31.5" x14ac:dyDescent="0.25">
      <c r="A105" s="329" t="s">
        <v>66</v>
      </c>
      <c r="B105" s="330"/>
      <c r="C105" s="18" t="s">
        <v>14</v>
      </c>
      <c r="D105" s="67">
        <f>E105+F105+G105</f>
        <v>233820.11973999999</v>
      </c>
      <c r="E105" s="67">
        <f>E63+E69+E81+E87+E96+E98+E104</f>
        <v>75423.21974</v>
      </c>
      <c r="F105" s="67">
        <f t="shared" ref="F105:G105" si="26">F63+F69+F81+F87+F96+F98+F104</f>
        <v>76306.399999999994</v>
      </c>
      <c r="G105" s="67">
        <f t="shared" si="26"/>
        <v>82090.5</v>
      </c>
      <c r="H105" s="323"/>
      <c r="I105" s="323"/>
      <c r="J105" s="116"/>
      <c r="K105" s="86"/>
      <c r="L105" s="86"/>
      <c r="M105" s="86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</row>
    <row r="106" spans="1:53" s="3" customFormat="1" ht="31.5" x14ac:dyDescent="0.25">
      <c r="A106" s="331"/>
      <c r="B106" s="332"/>
      <c r="C106" s="18" t="s">
        <v>110</v>
      </c>
      <c r="D106" s="67">
        <f t="shared" ref="D106:D108" si="27">E106+F106+G106</f>
        <v>0</v>
      </c>
      <c r="E106" s="67">
        <f>E82</f>
        <v>0</v>
      </c>
      <c r="F106" s="67">
        <f t="shared" ref="F106:G106" si="28">F82</f>
        <v>0</v>
      </c>
      <c r="G106" s="67">
        <f t="shared" si="28"/>
        <v>0</v>
      </c>
      <c r="H106" s="324"/>
      <c r="I106" s="324"/>
      <c r="J106" s="116"/>
      <c r="K106" s="86"/>
      <c r="L106" s="86"/>
      <c r="M106" s="86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</row>
    <row r="107" spans="1:53" s="3" customFormat="1" ht="31.5" x14ac:dyDescent="0.25">
      <c r="A107" s="331"/>
      <c r="B107" s="332"/>
      <c r="C107" s="18" t="s">
        <v>15</v>
      </c>
      <c r="D107" s="67">
        <f t="shared" si="27"/>
        <v>5016</v>
      </c>
      <c r="E107" s="67">
        <f>E88+E99</f>
        <v>5016</v>
      </c>
      <c r="F107" s="67">
        <f t="shared" ref="F107:G107" si="29">F88+F99</f>
        <v>0</v>
      </c>
      <c r="G107" s="67">
        <f t="shared" si="29"/>
        <v>0</v>
      </c>
      <c r="H107" s="324"/>
      <c r="I107" s="324"/>
      <c r="J107" s="116"/>
      <c r="K107" s="86"/>
      <c r="L107" s="86"/>
      <c r="M107" s="86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</row>
    <row r="108" spans="1:53" s="3" customFormat="1" ht="29.25" customHeight="1" x14ac:dyDescent="0.25">
      <c r="A108" s="333"/>
      <c r="B108" s="334"/>
      <c r="C108" s="18" t="s">
        <v>11</v>
      </c>
      <c r="D108" s="67">
        <f t="shared" si="27"/>
        <v>238836.11973999999</v>
      </c>
      <c r="E108" s="67">
        <f>E105+E106+E107</f>
        <v>80439.21974</v>
      </c>
      <c r="F108" s="67">
        <f t="shared" ref="F108:G108" si="30">F105+F106+F107</f>
        <v>76306.399999999994</v>
      </c>
      <c r="G108" s="67">
        <f t="shared" si="30"/>
        <v>82090.5</v>
      </c>
      <c r="H108" s="325"/>
      <c r="I108" s="325"/>
      <c r="J108" s="116"/>
      <c r="K108" s="86"/>
      <c r="L108" s="86"/>
      <c r="M108" s="86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</row>
    <row r="109" spans="1:53" s="4" customFormat="1" ht="29.25" customHeight="1" x14ac:dyDescent="0.25">
      <c r="A109" s="317" t="s">
        <v>47</v>
      </c>
      <c r="B109" s="318"/>
      <c r="C109" s="318"/>
      <c r="D109" s="318"/>
      <c r="E109" s="318"/>
      <c r="F109" s="318"/>
      <c r="G109" s="318"/>
      <c r="H109" s="318"/>
      <c r="I109" s="319"/>
      <c r="J109" s="118"/>
      <c r="K109" s="90"/>
      <c r="L109" s="90"/>
      <c r="M109" s="9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</row>
    <row r="110" spans="1:53" s="17" customFormat="1" ht="94.5" x14ac:dyDescent="0.25">
      <c r="A110" s="173" t="s">
        <v>40</v>
      </c>
      <c r="B110" s="177" t="s">
        <v>24</v>
      </c>
      <c r="C110" s="177" t="s">
        <v>14</v>
      </c>
      <c r="D110" s="13">
        <f t="shared" ref="D110:D116" si="31">E110+F110+G110</f>
        <v>10389.678</v>
      </c>
      <c r="E110" s="13">
        <f>E111+E112+E113+E115+E114+E116</f>
        <v>5434.6779999999999</v>
      </c>
      <c r="F110" s="13">
        <f>F111+F112+F113+F115</f>
        <v>0</v>
      </c>
      <c r="G110" s="13">
        <f>G111+G112+G113+G115+G116+G114</f>
        <v>4955</v>
      </c>
      <c r="H110" s="165" t="s">
        <v>16</v>
      </c>
      <c r="I110" s="165" t="s">
        <v>27</v>
      </c>
      <c r="J110" s="118"/>
      <c r="K110" s="91"/>
      <c r="L110" s="91"/>
      <c r="M110" s="91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</row>
    <row r="111" spans="1:53" s="4" customFormat="1" ht="94.5" x14ac:dyDescent="0.25">
      <c r="A111" s="162" t="s">
        <v>43</v>
      </c>
      <c r="B111" s="182" t="s">
        <v>38</v>
      </c>
      <c r="C111" s="182" t="s">
        <v>14</v>
      </c>
      <c r="D111" s="72">
        <f t="shared" si="31"/>
        <v>1782.4780000000001</v>
      </c>
      <c r="E111" s="72">
        <f>67.144+810.334</f>
        <v>877.47799999999995</v>
      </c>
      <c r="F111" s="72">
        <v>0</v>
      </c>
      <c r="G111" s="72">
        <v>905</v>
      </c>
      <c r="H111" s="161" t="s">
        <v>16</v>
      </c>
      <c r="I111" s="161" t="s">
        <v>28</v>
      </c>
      <c r="J111" s="118" t="s">
        <v>174</v>
      </c>
      <c r="K111" s="90"/>
      <c r="L111" s="92"/>
      <c r="M111" s="9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</row>
    <row r="112" spans="1:53" s="4" customFormat="1" ht="45.75" customHeight="1" x14ac:dyDescent="0.25">
      <c r="A112" s="159" t="s">
        <v>44</v>
      </c>
      <c r="B112" s="182" t="s">
        <v>81</v>
      </c>
      <c r="C112" s="182" t="s">
        <v>14</v>
      </c>
      <c r="D112" s="72">
        <f t="shared" si="31"/>
        <v>700</v>
      </c>
      <c r="E112" s="72">
        <v>200</v>
      </c>
      <c r="F112" s="72">
        <v>0</v>
      </c>
      <c r="G112" s="72">
        <v>500</v>
      </c>
      <c r="H112" s="161" t="s">
        <v>16</v>
      </c>
      <c r="I112" s="161" t="s">
        <v>28</v>
      </c>
      <c r="J112" s="118"/>
      <c r="K112" s="90"/>
      <c r="L112" s="90"/>
      <c r="M112" s="9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</row>
    <row r="113" spans="1:53" s="4" customFormat="1" ht="47.25" x14ac:dyDescent="0.25">
      <c r="A113" s="159" t="s">
        <v>45</v>
      </c>
      <c r="B113" s="182" t="s">
        <v>23</v>
      </c>
      <c r="C113" s="182" t="s">
        <v>14</v>
      </c>
      <c r="D113" s="72">
        <f t="shared" si="31"/>
        <v>700</v>
      </c>
      <c r="E113" s="72">
        <v>150</v>
      </c>
      <c r="F113" s="72">
        <v>0</v>
      </c>
      <c r="G113" s="72">
        <v>550</v>
      </c>
      <c r="H113" s="161" t="s">
        <v>16</v>
      </c>
      <c r="I113" s="161" t="s">
        <v>28</v>
      </c>
      <c r="J113" s="118" t="s">
        <v>178</v>
      </c>
      <c r="K113" s="90"/>
      <c r="L113" s="90"/>
      <c r="M113" s="9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spans="1:53" s="51" customFormat="1" ht="47.25" x14ac:dyDescent="0.25">
      <c r="A114" s="159" t="s">
        <v>91</v>
      </c>
      <c r="B114" s="182" t="s">
        <v>148</v>
      </c>
      <c r="C114" s="182" t="s">
        <v>14</v>
      </c>
      <c r="D114" s="72">
        <f t="shared" si="31"/>
        <v>4707.2</v>
      </c>
      <c r="E114" s="72">
        <v>1707.2</v>
      </c>
      <c r="F114" s="72">
        <v>0</v>
      </c>
      <c r="G114" s="72">
        <v>3000</v>
      </c>
      <c r="H114" s="161" t="s">
        <v>16</v>
      </c>
      <c r="I114" s="161" t="s">
        <v>28</v>
      </c>
      <c r="J114" s="121" t="s">
        <v>176</v>
      </c>
    </row>
    <row r="115" spans="1:53" s="51" customFormat="1" ht="47.25" x14ac:dyDescent="0.25">
      <c r="A115" s="159" t="s">
        <v>97</v>
      </c>
      <c r="B115" s="182" t="s">
        <v>138</v>
      </c>
      <c r="C115" s="182" t="s">
        <v>14</v>
      </c>
      <c r="D115" s="72">
        <f t="shared" si="31"/>
        <v>1000</v>
      </c>
      <c r="E115" s="72">
        <v>1000</v>
      </c>
      <c r="F115" s="72">
        <v>0</v>
      </c>
      <c r="G115" s="72">
        <v>0</v>
      </c>
      <c r="H115" s="161" t="s">
        <v>16</v>
      </c>
      <c r="I115" s="161" t="s">
        <v>20</v>
      </c>
      <c r="J115" s="118"/>
      <c r="K115" s="90"/>
      <c r="L115" s="90"/>
      <c r="M115" s="90"/>
    </row>
    <row r="116" spans="1:53" s="51" customFormat="1" ht="103.5" customHeight="1" x14ac:dyDescent="0.25">
      <c r="A116" s="162" t="s">
        <v>133</v>
      </c>
      <c r="B116" s="182" t="s">
        <v>134</v>
      </c>
      <c r="C116" s="182" t="s">
        <v>14</v>
      </c>
      <c r="D116" s="72">
        <f t="shared" si="31"/>
        <v>1500</v>
      </c>
      <c r="E116" s="72">
        <v>1500</v>
      </c>
      <c r="F116" s="72">
        <v>0</v>
      </c>
      <c r="G116" s="72">
        <v>0</v>
      </c>
      <c r="H116" s="44" t="s">
        <v>132</v>
      </c>
      <c r="I116" s="44" t="s">
        <v>20</v>
      </c>
      <c r="J116" s="118"/>
      <c r="K116" s="90"/>
      <c r="L116" s="90"/>
      <c r="M116" s="90"/>
    </row>
    <row r="117" spans="1:53" s="51" customFormat="1" x14ac:dyDescent="0.25">
      <c r="A117" s="259" t="s">
        <v>41</v>
      </c>
      <c r="B117" s="262" t="s">
        <v>127</v>
      </c>
      <c r="C117" s="183" t="s">
        <v>11</v>
      </c>
      <c r="D117" s="13">
        <f>E117+F117+G117</f>
        <v>8279.5</v>
      </c>
      <c r="E117" s="13">
        <v>0</v>
      </c>
      <c r="F117" s="13">
        <v>0</v>
      </c>
      <c r="G117" s="13">
        <f>G118+G119</f>
        <v>8279.5</v>
      </c>
      <c r="H117" s="320" t="s">
        <v>16</v>
      </c>
      <c r="I117" s="320" t="s">
        <v>102</v>
      </c>
      <c r="J117" s="118"/>
      <c r="K117" s="90"/>
      <c r="L117" s="90"/>
      <c r="M117" s="90"/>
    </row>
    <row r="118" spans="1:53" s="51" customFormat="1" ht="31.5" x14ac:dyDescent="0.25">
      <c r="A118" s="260"/>
      <c r="B118" s="263"/>
      <c r="C118" s="183" t="s">
        <v>15</v>
      </c>
      <c r="D118" s="13">
        <f t="shared" ref="D118:D119" si="32">E118+F118+G118</f>
        <v>7279.5</v>
      </c>
      <c r="E118" s="13">
        <v>0</v>
      </c>
      <c r="F118" s="13">
        <v>0</v>
      </c>
      <c r="G118" s="13">
        <v>7279.5</v>
      </c>
      <c r="H118" s="321"/>
      <c r="I118" s="321"/>
      <c r="J118" s="118"/>
      <c r="K118" s="90"/>
      <c r="L118" s="90"/>
      <c r="M118" s="90"/>
    </row>
    <row r="119" spans="1:53" s="52" customFormat="1" ht="31.5" x14ac:dyDescent="0.25">
      <c r="A119" s="261"/>
      <c r="B119" s="241"/>
      <c r="C119" s="177" t="s">
        <v>14</v>
      </c>
      <c r="D119" s="13">
        <f t="shared" si="32"/>
        <v>1000</v>
      </c>
      <c r="E119" s="13">
        <v>0</v>
      </c>
      <c r="F119" s="13">
        <v>0</v>
      </c>
      <c r="G119" s="13">
        <v>1000</v>
      </c>
      <c r="H119" s="322"/>
      <c r="I119" s="322"/>
      <c r="J119" s="118"/>
      <c r="K119" s="93"/>
      <c r="L119" s="93"/>
      <c r="M119" s="93"/>
      <c r="N119" s="82"/>
    </row>
    <row r="120" spans="1:53" s="52" customFormat="1" ht="94.5" x14ac:dyDescent="0.25">
      <c r="A120" s="173" t="s">
        <v>42</v>
      </c>
      <c r="B120" s="177" t="s">
        <v>101</v>
      </c>
      <c r="C120" s="177" t="s">
        <v>14</v>
      </c>
      <c r="D120" s="13">
        <f>E120+F120+G120</f>
        <v>0</v>
      </c>
      <c r="E120" s="13">
        <v>0</v>
      </c>
      <c r="F120" s="13">
        <v>0</v>
      </c>
      <c r="G120" s="13">
        <v>0</v>
      </c>
      <c r="H120" s="165" t="s">
        <v>16</v>
      </c>
      <c r="I120" s="165" t="s">
        <v>27</v>
      </c>
      <c r="J120" s="118" t="s">
        <v>175</v>
      </c>
      <c r="K120" s="91"/>
      <c r="L120" s="91"/>
      <c r="M120" s="91"/>
    </row>
    <row r="121" spans="1:53" s="4" customFormat="1" ht="110.25" x14ac:dyDescent="0.25">
      <c r="A121" s="173" t="s">
        <v>49</v>
      </c>
      <c r="B121" s="177" t="s">
        <v>74</v>
      </c>
      <c r="C121" s="177" t="s">
        <v>14</v>
      </c>
      <c r="D121" s="13">
        <f>E121+F121+G121</f>
        <v>90650</v>
      </c>
      <c r="E121" s="13">
        <v>27830</v>
      </c>
      <c r="F121" s="13">
        <v>30120</v>
      </c>
      <c r="G121" s="13">
        <v>32700</v>
      </c>
      <c r="H121" s="165" t="s">
        <v>103</v>
      </c>
      <c r="I121" s="165" t="s">
        <v>22</v>
      </c>
      <c r="J121" s="118"/>
      <c r="K121" s="90"/>
      <c r="L121" s="90"/>
      <c r="M121" s="9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</row>
    <row r="122" spans="1:53" s="4" customFormat="1" ht="31.5" x14ac:dyDescent="0.25">
      <c r="A122" s="286" t="s">
        <v>67</v>
      </c>
      <c r="B122" s="287"/>
      <c r="C122" s="18" t="s">
        <v>14</v>
      </c>
      <c r="D122" s="67">
        <f>E122+F122+G122</f>
        <v>102039.678</v>
      </c>
      <c r="E122" s="67">
        <f>E110+E119+E120+E121</f>
        <v>33264.678</v>
      </c>
      <c r="F122" s="67">
        <f>F110+F119+F120+F121</f>
        <v>30120</v>
      </c>
      <c r="G122" s="67">
        <f>G110+G119+G120+G121</f>
        <v>38655</v>
      </c>
      <c r="H122" s="323" t="s">
        <v>16</v>
      </c>
      <c r="I122" s="323" t="s">
        <v>27</v>
      </c>
      <c r="J122" s="118"/>
      <c r="K122" s="90"/>
      <c r="L122" s="90"/>
      <c r="M122" s="9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spans="1:53" s="4" customFormat="1" ht="31.5" x14ac:dyDescent="0.25">
      <c r="A123" s="288"/>
      <c r="B123" s="289"/>
      <c r="C123" s="18" t="s">
        <v>15</v>
      </c>
      <c r="D123" s="67">
        <f t="shared" ref="D123:D124" si="33">E123+F123+G123</f>
        <v>7279.5</v>
      </c>
      <c r="E123" s="67">
        <f t="shared" ref="E123:F123" si="34">E118</f>
        <v>0</v>
      </c>
      <c r="F123" s="67">
        <f t="shared" si="34"/>
        <v>0</v>
      </c>
      <c r="G123" s="67">
        <f>G118</f>
        <v>7279.5</v>
      </c>
      <c r="H123" s="324"/>
      <c r="I123" s="324"/>
      <c r="J123" s="118"/>
      <c r="K123" s="90"/>
      <c r="L123" s="90"/>
      <c r="M123" s="9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spans="1:53" s="4" customFormat="1" x14ac:dyDescent="0.25">
      <c r="A124" s="290"/>
      <c r="B124" s="291"/>
      <c r="C124" s="206" t="s">
        <v>182</v>
      </c>
      <c r="D124" s="67">
        <f t="shared" si="33"/>
        <v>109319.178</v>
      </c>
      <c r="E124" s="207">
        <f t="shared" ref="E124:F124" si="35">E122+E123</f>
        <v>33264.678</v>
      </c>
      <c r="F124" s="207">
        <f t="shared" si="35"/>
        <v>30120</v>
      </c>
      <c r="G124" s="207">
        <f>G122+G123</f>
        <v>45934.5</v>
      </c>
      <c r="H124" s="325"/>
      <c r="I124" s="325"/>
      <c r="J124" s="118"/>
      <c r="K124" s="90"/>
      <c r="L124" s="90"/>
      <c r="M124" s="9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1:53" s="4" customFormat="1" ht="25.5" customHeight="1" x14ac:dyDescent="0.25">
      <c r="A125" s="340" t="s">
        <v>48</v>
      </c>
      <c r="B125" s="341"/>
      <c r="C125" s="341"/>
      <c r="D125" s="341"/>
      <c r="E125" s="341"/>
      <c r="F125" s="341"/>
      <c r="G125" s="341"/>
      <c r="H125" s="341"/>
      <c r="I125" s="342"/>
      <c r="J125" s="118"/>
      <c r="K125" s="90"/>
      <c r="L125" s="90"/>
      <c r="M125" s="9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1:53" s="4" customFormat="1" ht="47.25" x14ac:dyDescent="0.25">
      <c r="A126" s="173">
        <v>1</v>
      </c>
      <c r="B126" s="165" t="s">
        <v>25</v>
      </c>
      <c r="C126" s="165" t="s">
        <v>14</v>
      </c>
      <c r="D126" s="13">
        <f>E126+F126+G126</f>
        <v>0</v>
      </c>
      <c r="E126" s="13">
        <f>E127</f>
        <v>0</v>
      </c>
      <c r="F126" s="13">
        <f t="shared" ref="F126:G126" si="36">F127</f>
        <v>0</v>
      </c>
      <c r="G126" s="13">
        <f t="shared" si="36"/>
        <v>0</v>
      </c>
      <c r="H126" s="165" t="s">
        <v>16</v>
      </c>
      <c r="I126" s="165" t="s">
        <v>20</v>
      </c>
      <c r="J126" s="343"/>
      <c r="K126" s="344"/>
      <c r="L126" s="344"/>
      <c r="M126" s="344"/>
      <c r="N126" s="344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1:53" s="4" customFormat="1" ht="46.5" customHeight="1" x14ac:dyDescent="0.25">
      <c r="A127" s="159" t="s">
        <v>43</v>
      </c>
      <c r="B127" s="161" t="s">
        <v>149</v>
      </c>
      <c r="C127" s="161" t="s">
        <v>14</v>
      </c>
      <c r="D127" s="72">
        <f>E127+F127+G127</f>
        <v>0</v>
      </c>
      <c r="E127" s="72">
        <v>0</v>
      </c>
      <c r="F127" s="72">
        <v>0</v>
      </c>
      <c r="G127" s="72">
        <v>0</v>
      </c>
      <c r="H127" s="161" t="s">
        <v>132</v>
      </c>
      <c r="I127" s="161" t="s">
        <v>20</v>
      </c>
      <c r="J127" s="118" t="s">
        <v>164</v>
      </c>
      <c r="K127" s="166"/>
      <c r="L127" s="166"/>
      <c r="M127" s="166"/>
      <c r="N127" s="166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1:53" s="4" customFormat="1" ht="23.25" customHeight="1" x14ac:dyDescent="0.25">
      <c r="A128" s="340" t="s">
        <v>59</v>
      </c>
      <c r="B128" s="341"/>
      <c r="C128" s="341"/>
      <c r="D128" s="341"/>
      <c r="E128" s="341"/>
      <c r="F128" s="341"/>
      <c r="G128" s="341"/>
      <c r="H128" s="341"/>
      <c r="I128" s="342"/>
      <c r="J128" s="118"/>
      <c r="K128" s="90"/>
      <c r="L128" s="90"/>
      <c r="M128" s="9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s="17" customFormat="1" ht="47.25" x14ac:dyDescent="0.25">
      <c r="A129" s="173" t="s">
        <v>40</v>
      </c>
      <c r="B129" s="177" t="s">
        <v>29</v>
      </c>
      <c r="C129" s="177" t="s">
        <v>14</v>
      </c>
      <c r="D129" s="75">
        <f>SUM(D130:D136)</f>
        <v>2450</v>
      </c>
      <c r="E129" s="75">
        <f>SUM(E130:E136)</f>
        <v>800</v>
      </c>
      <c r="F129" s="75">
        <f t="shared" ref="F129:G129" si="37">SUM(F130:F136)</f>
        <v>850</v>
      </c>
      <c r="G129" s="75">
        <f t="shared" si="37"/>
        <v>900</v>
      </c>
      <c r="H129" s="177" t="s">
        <v>16</v>
      </c>
      <c r="I129" s="165" t="s">
        <v>32</v>
      </c>
      <c r="J129" s="118"/>
      <c r="K129" s="91"/>
      <c r="L129" s="91"/>
      <c r="M129" s="91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</row>
    <row r="130" spans="1:53" s="17" customFormat="1" ht="47.25" x14ac:dyDescent="0.25">
      <c r="A130" s="159" t="s">
        <v>43</v>
      </c>
      <c r="B130" s="182" t="s">
        <v>80</v>
      </c>
      <c r="C130" s="182" t="s">
        <v>14</v>
      </c>
      <c r="D130" s="72">
        <f>E130+F130+G130</f>
        <v>100</v>
      </c>
      <c r="E130" s="72">
        <v>100</v>
      </c>
      <c r="F130" s="76">
        <v>0</v>
      </c>
      <c r="G130" s="76">
        <v>0</v>
      </c>
      <c r="H130" s="182" t="s">
        <v>16</v>
      </c>
      <c r="I130" s="161" t="s">
        <v>32</v>
      </c>
      <c r="J130" s="118"/>
      <c r="K130" s="91"/>
      <c r="L130" s="91"/>
      <c r="M130" s="91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</row>
    <row r="131" spans="1:53" s="17" customFormat="1" ht="45" customHeight="1" x14ac:dyDescent="0.25">
      <c r="A131" s="159" t="s">
        <v>44</v>
      </c>
      <c r="B131" s="182" t="s">
        <v>82</v>
      </c>
      <c r="C131" s="182" t="s">
        <v>14</v>
      </c>
      <c r="D131" s="72">
        <f>E131+F131+G131</f>
        <v>100</v>
      </c>
      <c r="E131" s="72">
        <v>100</v>
      </c>
      <c r="F131" s="76">
        <v>0</v>
      </c>
      <c r="G131" s="76">
        <v>0</v>
      </c>
      <c r="H131" s="182" t="s">
        <v>16</v>
      </c>
      <c r="I131" s="161" t="s">
        <v>32</v>
      </c>
      <c r="J131" s="118"/>
      <c r="K131" s="91"/>
      <c r="L131" s="91"/>
      <c r="M131" s="91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</row>
    <row r="132" spans="1:53" s="17" customFormat="1" ht="47.25" x14ac:dyDescent="0.25">
      <c r="A132" s="159" t="s">
        <v>45</v>
      </c>
      <c r="B132" s="182" t="s">
        <v>88</v>
      </c>
      <c r="C132" s="182" t="s">
        <v>14</v>
      </c>
      <c r="D132" s="72">
        <f>E132+F132+G132</f>
        <v>100</v>
      </c>
      <c r="E132" s="72">
        <v>100</v>
      </c>
      <c r="F132" s="76">
        <v>0</v>
      </c>
      <c r="G132" s="76">
        <v>0</v>
      </c>
      <c r="H132" s="182" t="s">
        <v>16</v>
      </c>
      <c r="I132" s="161" t="s">
        <v>32</v>
      </c>
      <c r="J132" s="118"/>
      <c r="K132" s="91"/>
      <c r="L132" s="91"/>
      <c r="M132" s="91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</row>
    <row r="133" spans="1:53" s="17" customFormat="1" ht="47.25" x14ac:dyDescent="0.25">
      <c r="A133" s="159" t="s">
        <v>91</v>
      </c>
      <c r="B133" s="182" t="s">
        <v>99</v>
      </c>
      <c r="C133" s="182" t="s">
        <v>14</v>
      </c>
      <c r="D133" s="72">
        <f>E133+F133+G133</f>
        <v>100</v>
      </c>
      <c r="E133" s="72">
        <v>100</v>
      </c>
      <c r="F133" s="76">
        <v>0</v>
      </c>
      <c r="G133" s="76">
        <v>0</v>
      </c>
      <c r="H133" s="182" t="s">
        <v>16</v>
      </c>
      <c r="I133" s="161" t="s">
        <v>32</v>
      </c>
      <c r="J133" s="118"/>
      <c r="K133" s="91"/>
      <c r="L133" s="91"/>
      <c r="M133" s="91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</row>
    <row r="134" spans="1:53" s="17" customFormat="1" ht="47.25" x14ac:dyDescent="0.25">
      <c r="A134" s="159" t="s">
        <v>97</v>
      </c>
      <c r="B134" s="182" t="s">
        <v>88</v>
      </c>
      <c r="C134" s="182" t="s">
        <v>14</v>
      </c>
      <c r="D134" s="72">
        <v>0</v>
      </c>
      <c r="E134" s="72">
        <v>100</v>
      </c>
      <c r="F134" s="72">
        <v>0</v>
      </c>
      <c r="G134" s="76">
        <v>0</v>
      </c>
      <c r="H134" s="182" t="s">
        <v>16</v>
      </c>
      <c r="I134" s="161" t="s">
        <v>32</v>
      </c>
      <c r="J134" s="118"/>
      <c r="K134" s="91"/>
      <c r="L134" s="91"/>
      <c r="M134" s="91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</row>
    <row r="135" spans="1:53" s="17" customFormat="1" ht="47.25" x14ac:dyDescent="0.25">
      <c r="A135" s="159" t="s">
        <v>133</v>
      </c>
      <c r="B135" s="182" t="s">
        <v>90</v>
      </c>
      <c r="C135" s="182" t="s">
        <v>14</v>
      </c>
      <c r="D135" s="72">
        <f t="shared" ref="D135:D140" si="38">E135+F135+G135</f>
        <v>1400</v>
      </c>
      <c r="E135" s="72">
        <v>200</v>
      </c>
      <c r="F135" s="72">
        <v>600</v>
      </c>
      <c r="G135" s="76">
        <v>600</v>
      </c>
      <c r="H135" s="182" t="s">
        <v>16</v>
      </c>
      <c r="I135" s="161" t="s">
        <v>33</v>
      </c>
      <c r="J135" s="118"/>
      <c r="K135" s="91"/>
      <c r="L135" s="91"/>
      <c r="M135" s="91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</row>
    <row r="136" spans="1:53" s="52" customFormat="1" ht="47.25" x14ac:dyDescent="0.25">
      <c r="A136" s="159" t="s">
        <v>151</v>
      </c>
      <c r="B136" s="182" t="s">
        <v>23</v>
      </c>
      <c r="C136" s="182" t="s">
        <v>14</v>
      </c>
      <c r="D136" s="72">
        <f>E136+F136+G136</f>
        <v>650</v>
      </c>
      <c r="E136" s="72">
        <v>100</v>
      </c>
      <c r="F136" s="76">
        <v>250</v>
      </c>
      <c r="G136" s="76">
        <v>300</v>
      </c>
      <c r="H136" s="182" t="s">
        <v>16</v>
      </c>
      <c r="I136" s="161" t="s">
        <v>33</v>
      </c>
      <c r="J136" s="118"/>
      <c r="K136" s="92"/>
      <c r="L136" s="91"/>
      <c r="M136" s="91"/>
    </row>
    <row r="137" spans="1:53" s="17" customFormat="1" ht="47.25" x14ac:dyDescent="0.25">
      <c r="A137" s="173" t="s">
        <v>41</v>
      </c>
      <c r="B137" s="177" t="s">
        <v>63</v>
      </c>
      <c r="C137" s="177" t="s">
        <v>14</v>
      </c>
      <c r="D137" s="13">
        <f t="shared" si="38"/>
        <v>3360</v>
      </c>
      <c r="E137" s="75">
        <f>E138+E139+E140+E141</f>
        <v>1030</v>
      </c>
      <c r="F137" s="75">
        <f t="shared" ref="F137:G137" si="39">F138+F139+F140+F141</f>
        <v>1120</v>
      </c>
      <c r="G137" s="75">
        <f t="shared" si="39"/>
        <v>1210</v>
      </c>
      <c r="H137" s="165" t="s">
        <v>16</v>
      </c>
      <c r="I137" s="165" t="s">
        <v>33</v>
      </c>
      <c r="J137" s="118"/>
      <c r="K137" s="91"/>
      <c r="L137" s="91"/>
      <c r="M137" s="91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</row>
    <row r="138" spans="1:53" s="4" customFormat="1" ht="130.9" customHeight="1" x14ac:dyDescent="0.25">
      <c r="A138" s="159" t="s">
        <v>113</v>
      </c>
      <c r="B138" s="113" t="s">
        <v>93</v>
      </c>
      <c r="C138" s="182" t="s">
        <v>14</v>
      </c>
      <c r="D138" s="72">
        <f t="shared" si="38"/>
        <v>2190</v>
      </c>
      <c r="E138" s="76">
        <v>660</v>
      </c>
      <c r="F138" s="72">
        <v>730</v>
      </c>
      <c r="G138" s="72">
        <v>800</v>
      </c>
      <c r="H138" s="161" t="s">
        <v>16</v>
      </c>
      <c r="I138" s="161" t="s">
        <v>34</v>
      </c>
      <c r="J138" s="118"/>
      <c r="K138" s="90"/>
      <c r="L138" s="90"/>
      <c r="M138" s="9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spans="1:53" s="4" customFormat="1" ht="200.25" customHeight="1" x14ac:dyDescent="0.25">
      <c r="A139" s="159" t="s">
        <v>52</v>
      </c>
      <c r="B139" s="114" t="s">
        <v>94</v>
      </c>
      <c r="C139" s="182" t="s">
        <v>14</v>
      </c>
      <c r="D139" s="72">
        <f t="shared" si="38"/>
        <v>360</v>
      </c>
      <c r="E139" s="76">
        <v>110</v>
      </c>
      <c r="F139" s="72">
        <v>120</v>
      </c>
      <c r="G139" s="72">
        <v>130</v>
      </c>
      <c r="H139" s="161" t="s">
        <v>16</v>
      </c>
      <c r="I139" s="161" t="s">
        <v>34</v>
      </c>
      <c r="J139" s="118"/>
      <c r="K139" s="90"/>
      <c r="L139" s="90"/>
      <c r="M139" s="9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spans="1:53" s="4" customFormat="1" ht="126" x14ac:dyDescent="0.25">
      <c r="A140" s="159" t="s">
        <v>53</v>
      </c>
      <c r="B140" s="182" t="s">
        <v>95</v>
      </c>
      <c r="C140" s="182" t="s">
        <v>14</v>
      </c>
      <c r="D140" s="76">
        <f t="shared" si="38"/>
        <v>360</v>
      </c>
      <c r="E140" s="76">
        <v>110</v>
      </c>
      <c r="F140" s="72">
        <v>120</v>
      </c>
      <c r="G140" s="72">
        <v>130</v>
      </c>
      <c r="H140" s="161" t="s">
        <v>16</v>
      </c>
      <c r="I140" s="161" t="s">
        <v>34</v>
      </c>
      <c r="J140" s="118"/>
      <c r="K140" s="90"/>
      <c r="L140" s="90"/>
      <c r="M140" s="9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spans="1:53" s="4" customFormat="1" ht="48.75" customHeight="1" x14ac:dyDescent="0.25">
      <c r="A141" s="175" t="s">
        <v>83</v>
      </c>
      <c r="B141" s="112" t="s">
        <v>105</v>
      </c>
      <c r="C141" s="182" t="s">
        <v>14</v>
      </c>
      <c r="D141" s="76">
        <f>E141+F141+G141</f>
        <v>450</v>
      </c>
      <c r="E141" s="76">
        <v>150</v>
      </c>
      <c r="F141" s="72">
        <v>150</v>
      </c>
      <c r="G141" s="72">
        <v>150</v>
      </c>
      <c r="H141" s="44" t="s">
        <v>16</v>
      </c>
      <c r="I141" s="44" t="s">
        <v>34</v>
      </c>
      <c r="J141" s="118"/>
      <c r="K141" s="90"/>
      <c r="L141" s="90"/>
      <c r="M141" s="9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 ht="31.5" customHeight="1" x14ac:dyDescent="0.25">
      <c r="A142" s="345" t="s">
        <v>42</v>
      </c>
      <c r="B142" s="335" t="s">
        <v>124</v>
      </c>
      <c r="C142" s="177" t="s">
        <v>14</v>
      </c>
      <c r="D142" s="13">
        <f>E142+F142+G142</f>
        <v>5512.4</v>
      </c>
      <c r="E142" s="13">
        <v>1413.3</v>
      </c>
      <c r="F142" s="13">
        <v>2617.1999999999998</v>
      </c>
      <c r="G142" s="13">
        <v>1481.9</v>
      </c>
      <c r="H142" s="320" t="s">
        <v>16</v>
      </c>
      <c r="I142" s="320" t="s">
        <v>62</v>
      </c>
      <c r="J142" s="118"/>
      <c r="K142" s="90"/>
      <c r="L142" s="90"/>
      <c r="M142" s="9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 ht="31.5" customHeight="1" x14ac:dyDescent="0.25">
      <c r="A143" s="345"/>
      <c r="B143" s="336"/>
      <c r="C143" s="177" t="s">
        <v>15</v>
      </c>
      <c r="D143" s="13">
        <f>E143+F143+G143</f>
        <v>1203.9100000000001</v>
      </c>
      <c r="E143" s="13">
        <v>1203.9100000000001</v>
      </c>
      <c r="F143" s="13">
        <v>0</v>
      </c>
      <c r="G143" s="13">
        <v>0</v>
      </c>
      <c r="H143" s="321"/>
      <c r="I143" s="321"/>
      <c r="J143" s="118"/>
      <c r="K143" s="90"/>
      <c r="L143" s="90"/>
      <c r="M143" s="9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 ht="31.5" customHeight="1" x14ac:dyDescent="0.25">
      <c r="A144" s="345"/>
      <c r="B144" s="337"/>
      <c r="C144" s="177" t="s">
        <v>11</v>
      </c>
      <c r="D144" s="13">
        <f>D142+D143</f>
        <v>6716.3099999999995</v>
      </c>
      <c r="E144" s="13">
        <f>E142+E143</f>
        <v>2617.21</v>
      </c>
      <c r="F144" s="13">
        <v>2617.1999999999998</v>
      </c>
      <c r="G144" s="13">
        <f>G142+G143</f>
        <v>1481.9</v>
      </c>
      <c r="H144" s="322"/>
      <c r="I144" s="322"/>
      <c r="J144" s="118"/>
      <c r="K144" s="90"/>
      <c r="L144" s="90"/>
      <c r="M144" s="9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 ht="35.25" customHeight="1" x14ac:dyDescent="0.25">
      <c r="A145" s="338" t="s">
        <v>68</v>
      </c>
      <c r="B145" s="338"/>
      <c r="C145" s="18" t="s">
        <v>14</v>
      </c>
      <c r="D145" s="67">
        <f>E145+F145+G145</f>
        <v>11422.4</v>
      </c>
      <c r="E145" s="79">
        <f>E129+E137+E142</f>
        <v>3243.3</v>
      </c>
      <c r="F145" s="79">
        <f t="shared" ref="F145:G145" si="40">F129+F137+F142</f>
        <v>4587.2</v>
      </c>
      <c r="G145" s="79">
        <f t="shared" si="40"/>
        <v>3591.9</v>
      </c>
      <c r="H145" s="323" t="s">
        <v>16</v>
      </c>
      <c r="I145" s="286" t="s">
        <v>32</v>
      </c>
      <c r="J145" s="118"/>
      <c r="K145" s="90"/>
      <c r="L145" s="90"/>
      <c r="M145" s="9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 ht="33.75" customHeight="1" x14ac:dyDescent="0.25">
      <c r="A146" s="339"/>
      <c r="B146" s="339"/>
      <c r="C146" s="18" t="s">
        <v>15</v>
      </c>
      <c r="D146" s="67">
        <f t="shared" ref="D146:D147" si="41">E146+F146+G146</f>
        <v>1203.9100000000001</v>
      </c>
      <c r="E146" s="67">
        <f>E143</f>
        <v>1203.9100000000001</v>
      </c>
      <c r="F146" s="67">
        <f t="shared" ref="F146:G146" si="42">F143</f>
        <v>0</v>
      </c>
      <c r="G146" s="67">
        <f t="shared" si="42"/>
        <v>0</v>
      </c>
      <c r="H146" s="324"/>
      <c r="I146" s="288"/>
      <c r="J146" s="118"/>
      <c r="K146" s="90"/>
      <c r="L146" s="90"/>
      <c r="M146" s="9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 ht="31.5" customHeight="1" x14ac:dyDescent="0.25">
      <c r="A147" s="339"/>
      <c r="B147" s="339"/>
      <c r="C147" s="18" t="s">
        <v>11</v>
      </c>
      <c r="D147" s="67">
        <f t="shared" si="41"/>
        <v>12626.31</v>
      </c>
      <c r="E147" s="67">
        <f>E145+E146</f>
        <v>4447.21</v>
      </c>
      <c r="F147" s="67">
        <f t="shared" ref="F147:G147" si="43">F145+F146</f>
        <v>4587.2</v>
      </c>
      <c r="G147" s="67">
        <f t="shared" si="43"/>
        <v>3591.9</v>
      </c>
      <c r="H147" s="325"/>
      <c r="I147" s="288"/>
      <c r="J147" s="118"/>
      <c r="K147" s="90"/>
      <c r="L147" s="90"/>
      <c r="M147" s="9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 ht="22.5" customHeight="1" x14ac:dyDescent="0.25">
      <c r="A148" s="359" t="s">
        <v>60</v>
      </c>
      <c r="B148" s="360"/>
      <c r="C148" s="360"/>
      <c r="D148" s="360"/>
      <c r="E148" s="360"/>
      <c r="F148" s="360"/>
      <c r="G148" s="360"/>
      <c r="H148" s="360"/>
      <c r="I148" s="361"/>
      <c r="J148" s="118"/>
      <c r="K148" s="90"/>
      <c r="L148" s="90"/>
      <c r="M148" s="9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 ht="141.75" x14ac:dyDescent="0.25">
      <c r="A149" s="168" t="s">
        <v>43</v>
      </c>
      <c r="B149" s="165" t="s">
        <v>30</v>
      </c>
      <c r="C149" s="165" t="s">
        <v>14</v>
      </c>
      <c r="D149" s="13">
        <f>E149+F149+G149</f>
        <v>0</v>
      </c>
      <c r="E149" s="72">
        <v>0</v>
      </c>
      <c r="F149" s="72">
        <v>0</v>
      </c>
      <c r="G149" s="72">
        <f t="shared" ref="G149" si="44">G150</f>
        <v>0</v>
      </c>
      <c r="H149" s="165" t="s">
        <v>16</v>
      </c>
      <c r="I149" s="243" t="s">
        <v>35</v>
      </c>
      <c r="J149" s="118"/>
      <c r="K149" s="90"/>
      <c r="L149" s="90"/>
      <c r="M149" s="9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 ht="126" x14ac:dyDescent="0.25">
      <c r="A150" s="173" t="s">
        <v>44</v>
      </c>
      <c r="B150" s="165" t="s">
        <v>108</v>
      </c>
      <c r="C150" s="165" t="s">
        <v>14</v>
      </c>
      <c r="D150" s="13">
        <f t="shared" ref="D150" si="45">SUM(E150:G150)</f>
        <v>0</v>
      </c>
      <c r="E150" s="72">
        <v>0</v>
      </c>
      <c r="F150" s="72">
        <v>0</v>
      </c>
      <c r="G150" s="72">
        <v>0</v>
      </c>
      <c r="H150" s="165" t="s">
        <v>16</v>
      </c>
      <c r="I150" s="243"/>
      <c r="J150" s="118"/>
      <c r="K150" s="90"/>
      <c r="L150" s="90"/>
      <c r="M150" s="9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 ht="20.25" customHeight="1" x14ac:dyDescent="0.25">
      <c r="A151" s="317" t="s">
        <v>61</v>
      </c>
      <c r="B151" s="318"/>
      <c r="C151" s="318"/>
      <c r="D151" s="318"/>
      <c r="E151" s="318"/>
      <c r="F151" s="318"/>
      <c r="G151" s="318"/>
      <c r="H151" s="318"/>
      <c r="I151" s="319"/>
      <c r="J151" s="118"/>
      <c r="K151" s="90"/>
      <c r="L151" s="90"/>
      <c r="M151" s="9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 ht="31.5" x14ac:dyDescent="0.25">
      <c r="A152" s="314">
        <v>1</v>
      </c>
      <c r="B152" s="243" t="s">
        <v>36</v>
      </c>
      <c r="C152" s="165" t="s">
        <v>14</v>
      </c>
      <c r="D152" s="176">
        <f>SUM(E152:G152)</f>
        <v>0</v>
      </c>
      <c r="E152" s="65">
        <v>0</v>
      </c>
      <c r="F152" s="65">
        <v>0</v>
      </c>
      <c r="G152" s="65">
        <v>0</v>
      </c>
      <c r="H152" s="243" t="s">
        <v>16</v>
      </c>
      <c r="I152" s="243" t="s">
        <v>37</v>
      </c>
      <c r="J152" s="118"/>
      <c r="K152" s="90"/>
      <c r="L152" s="90"/>
      <c r="M152" s="9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 ht="31.5" x14ac:dyDescent="0.25">
      <c r="A153" s="314"/>
      <c r="B153" s="243"/>
      <c r="C153" s="165" t="s">
        <v>15</v>
      </c>
      <c r="D153" s="176">
        <v>0</v>
      </c>
      <c r="E153" s="65">
        <v>0</v>
      </c>
      <c r="F153" s="65">
        <v>0</v>
      </c>
      <c r="G153" s="65">
        <v>0</v>
      </c>
      <c r="H153" s="243"/>
      <c r="I153" s="243"/>
      <c r="J153" s="118"/>
      <c r="K153" s="90"/>
      <c r="L153" s="90"/>
      <c r="M153" s="9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 ht="13.5" customHeight="1" x14ac:dyDescent="0.25">
      <c r="A154" s="314"/>
      <c r="B154" s="243"/>
      <c r="C154" s="165" t="s">
        <v>11</v>
      </c>
      <c r="D154" s="13">
        <f>SUM(E154:G154)</f>
        <v>0</v>
      </c>
      <c r="E154" s="19">
        <f>E152+E153</f>
        <v>0</v>
      </c>
      <c r="F154" s="19">
        <f t="shared" ref="F154:G154" si="46">F152+F153</f>
        <v>0</v>
      </c>
      <c r="G154" s="19">
        <f t="shared" si="46"/>
        <v>0</v>
      </c>
      <c r="H154" s="243"/>
      <c r="I154" s="243"/>
      <c r="J154" s="118"/>
      <c r="K154" s="90"/>
      <c r="L154" s="90"/>
      <c r="M154" s="9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 ht="31.5" x14ac:dyDescent="0.25">
      <c r="A155" s="346" t="s">
        <v>70</v>
      </c>
      <c r="B155" s="346"/>
      <c r="C155" s="18" t="s">
        <v>14</v>
      </c>
      <c r="D155" s="67">
        <f>E155+F155+G155</f>
        <v>347282.19773999997</v>
      </c>
      <c r="E155" s="67">
        <f>E150+E152+E145+E126+E122+E105</f>
        <v>111931.19774</v>
      </c>
      <c r="F155" s="67">
        <f>F150+F152+F145+F126+F122+F105</f>
        <v>111013.59999999999</v>
      </c>
      <c r="G155" s="67">
        <f>G150+G152+G145+G126+G122+G105</f>
        <v>124337.4</v>
      </c>
      <c r="H155" s="286"/>
      <c r="I155" s="287"/>
      <c r="J155" s="118"/>
      <c r="K155" s="90"/>
      <c r="L155" s="90"/>
      <c r="M155" s="9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 ht="31.5" x14ac:dyDescent="0.25">
      <c r="A156" s="346"/>
      <c r="B156" s="346"/>
      <c r="C156" s="18" t="s">
        <v>110</v>
      </c>
      <c r="D156" s="67">
        <f t="shared" ref="D156:D158" si="47">E156+F156+G156</f>
        <v>0</v>
      </c>
      <c r="E156" s="67">
        <f>E106</f>
        <v>0</v>
      </c>
      <c r="F156" s="67">
        <f>F106</f>
        <v>0</v>
      </c>
      <c r="G156" s="67">
        <f>G106</f>
        <v>0</v>
      </c>
      <c r="H156" s="288"/>
      <c r="I156" s="289"/>
      <c r="J156" s="118"/>
      <c r="K156" s="90"/>
      <c r="L156" s="90"/>
      <c r="M156" s="9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 ht="34.15" customHeight="1" x14ac:dyDescent="0.25">
      <c r="A157" s="346"/>
      <c r="B157" s="346"/>
      <c r="C157" s="18" t="s">
        <v>15</v>
      </c>
      <c r="D157" s="67">
        <f t="shared" si="47"/>
        <v>13499.41</v>
      </c>
      <c r="E157" s="67">
        <f>E153+E146+E107</f>
        <v>6219.91</v>
      </c>
      <c r="F157" s="67">
        <f>F153+F146+F107</f>
        <v>0</v>
      </c>
      <c r="G157" s="67">
        <f>G153+G146+G107+G123</f>
        <v>7279.5</v>
      </c>
      <c r="H157" s="288"/>
      <c r="I157" s="289"/>
      <c r="J157" s="118"/>
      <c r="K157" s="90"/>
      <c r="L157" s="90"/>
      <c r="M157" s="9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 x14ac:dyDescent="0.25">
      <c r="A158" s="346"/>
      <c r="B158" s="346"/>
      <c r="C158" s="18" t="s">
        <v>11</v>
      </c>
      <c r="D158" s="67">
        <f t="shared" si="47"/>
        <v>360781.60774000001</v>
      </c>
      <c r="E158" s="67">
        <f>E155+E156+E157</f>
        <v>118151.10774000001</v>
      </c>
      <c r="F158" s="67">
        <f t="shared" ref="F158:G158" si="48">F155+F156+F157</f>
        <v>111013.59999999999</v>
      </c>
      <c r="G158" s="67">
        <f t="shared" si="48"/>
        <v>131616.9</v>
      </c>
      <c r="H158" s="290"/>
      <c r="I158" s="291"/>
      <c r="J158" s="118"/>
      <c r="K158" s="90"/>
      <c r="L158" s="90"/>
      <c r="M158" s="9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 ht="31.5" x14ac:dyDescent="0.25">
      <c r="A159" s="347" t="s">
        <v>69</v>
      </c>
      <c r="B159" s="348"/>
      <c r="C159" s="25" t="s">
        <v>14</v>
      </c>
      <c r="D159" s="83">
        <f>E159+F159+G159</f>
        <v>353686.36789999995</v>
      </c>
      <c r="E159" s="83">
        <f>E155+E57</f>
        <v>112314.89774</v>
      </c>
      <c r="F159" s="83">
        <f>F155+F57</f>
        <v>117034.07015999999</v>
      </c>
      <c r="G159" s="83">
        <f>G155+G57</f>
        <v>124337.4</v>
      </c>
      <c r="H159" s="353"/>
      <c r="I159" s="354"/>
      <c r="J159" s="118"/>
      <c r="K159" s="90"/>
      <c r="L159" s="90"/>
      <c r="M159" s="9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 ht="31.5" x14ac:dyDescent="0.25">
      <c r="A160" s="349"/>
      <c r="B160" s="350"/>
      <c r="C160" s="25" t="s">
        <v>110</v>
      </c>
      <c r="D160" s="83">
        <f t="shared" ref="D160:D162" si="49">E160+F160+G160</f>
        <v>0</v>
      </c>
      <c r="E160" s="83">
        <f>E156</f>
        <v>0</v>
      </c>
      <c r="F160" s="83">
        <f t="shared" ref="F160:G160" si="50">F156</f>
        <v>0</v>
      </c>
      <c r="G160" s="83">
        <f t="shared" si="50"/>
        <v>0</v>
      </c>
      <c r="H160" s="355"/>
      <c r="I160" s="356"/>
      <c r="J160" s="118"/>
      <c r="K160" s="90"/>
      <c r="L160" s="90"/>
      <c r="M160" s="9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 ht="31.5" x14ac:dyDescent="0.25">
      <c r="A161" s="349"/>
      <c r="B161" s="350"/>
      <c r="C161" s="25" t="s">
        <v>15</v>
      </c>
      <c r="D161" s="83">
        <f t="shared" si="49"/>
        <v>75100.247889999999</v>
      </c>
      <c r="E161" s="83">
        <f>E157+E58</f>
        <v>7561.8099999999995</v>
      </c>
      <c r="F161" s="83">
        <f>F157+F58</f>
        <v>60258.937890000001</v>
      </c>
      <c r="G161" s="83">
        <f>G157+G58</f>
        <v>7279.5</v>
      </c>
      <c r="H161" s="355"/>
      <c r="I161" s="356"/>
      <c r="J161" s="118"/>
      <c r="K161" s="90"/>
      <c r="L161" s="90"/>
      <c r="M161" s="9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 x14ac:dyDescent="0.25">
      <c r="A162" s="351"/>
      <c r="B162" s="352"/>
      <c r="C162" s="25" t="s">
        <v>11</v>
      </c>
      <c r="D162" s="83">
        <f t="shared" si="49"/>
        <v>428786.61578999995</v>
      </c>
      <c r="E162" s="83">
        <f>E159+E160+E161</f>
        <v>119876.70774</v>
      </c>
      <c r="F162" s="83">
        <f t="shared" ref="F162:G162" si="51">F159+F160+F161</f>
        <v>177293.00805</v>
      </c>
      <c r="G162" s="83">
        <f t="shared" si="51"/>
        <v>131616.9</v>
      </c>
      <c r="H162" s="357"/>
      <c r="I162" s="358"/>
      <c r="J162" s="118"/>
      <c r="K162" s="90"/>
      <c r="L162" s="90"/>
      <c r="M162" s="9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 x14ac:dyDescent="0.25">
      <c r="A163" s="174"/>
      <c r="B163" s="9"/>
      <c r="C163" s="10"/>
      <c r="D163" s="11"/>
      <c r="E163" s="59"/>
      <c r="F163" s="59"/>
      <c r="G163" s="59"/>
      <c r="H163" s="9"/>
      <c r="I163" s="10"/>
      <c r="J163" s="118"/>
      <c r="K163" s="90"/>
      <c r="L163" s="90"/>
      <c r="M163" s="9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 x14ac:dyDescent="0.25">
      <c r="A164" s="174"/>
      <c r="B164" s="9"/>
      <c r="C164" s="10"/>
      <c r="D164" s="11"/>
      <c r="E164" s="59"/>
      <c r="F164" s="59"/>
      <c r="G164" s="59"/>
      <c r="H164" s="9"/>
      <c r="I164" s="10"/>
      <c r="J164" s="118"/>
      <c r="K164" s="90"/>
      <c r="L164" s="90"/>
      <c r="M164" s="9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 x14ac:dyDescent="0.25">
      <c r="A165" s="174"/>
      <c r="B165" s="9"/>
      <c r="C165" s="10"/>
      <c r="D165" s="11"/>
      <c r="E165" s="59"/>
      <c r="F165" s="59"/>
      <c r="G165" s="59"/>
      <c r="H165" s="9"/>
      <c r="I165" s="10"/>
      <c r="J165" s="118"/>
      <c r="K165" s="90"/>
      <c r="L165" s="90"/>
      <c r="M165" s="9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 x14ac:dyDescent="0.25">
      <c r="A166" s="174"/>
      <c r="B166" s="9"/>
      <c r="C166" s="10"/>
      <c r="D166" s="11"/>
      <c r="E166" s="59"/>
      <c r="F166" s="59"/>
      <c r="G166" s="59"/>
      <c r="H166" s="9"/>
      <c r="I166" s="10"/>
      <c r="J166" s="118"/>
      <c r="K166" s="90"/>
      <c r="L166" s="90"/>
      <c r="M166" s="9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 x14ac:dyDescent="0.25">
      <c r="A167" s="174"/>
      <c r="B167" s="9"/>
      <c r="C167" s="10"/>
      <c r="D167" s="11"/>
      <c r="E167" s="59"/>
      <c r="F167" s="59"/>
      <c r="G167" s="59"/>
      <c r="H167" s="9"/>
      <c r="I167" s="10"/>
      <c r="J167" s="118"/>
      <c r="K167" s="90"/>
      <c r="L167" s="90"/>
      <c r="M167" s="9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 x14ac:dyDescent="0.25">
      <c r="A168" s="174"/>
      <c r="B168" s="9"/>
      <c r="C168" s="10"/>
      <c r="D168" s="11"/>
      <c r="E168" s="59"/>
      <c r="F168" s="59"/>
      <c r="G168" s="59"/>
      <c r="H168" s="9"/>
      <c r="I168" s="10"/>
      <c r="J168" s="118"/>
      <c r="K168" s="90"/>
      <c r="L168" s="90"/>
      <c r="M168" s="9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 x14ac:dyDescent="0.25">
      <c r="A169" s="174"/>
      <c r="B169" s="9"/>
      <c r="C169" s="10"/>
      <c r="D169" s="11"/>
      <c r="E169" s="59"/>
      <c r="F169" s="59"/>
      <c r="G169" s="59"/>
      <c r="H169" s="9"/>
      <c r="I169" s="10"/>
      <c r="J169" s="118"/>
      <c r="K169" s="90"/>
      <c r="L169" s="90"/>
      <c r="M169" s="9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 x14ac:dyDescent="0.25">
      <c r="A170" s="174"/>
      <c r="B170" s="9"/>
      <c r="C170" s="10"/>
      <c r="D170" s="11"/>
      <c r="E170" s="59"/>
      <c r="F170" s="59"/>
      <c r="G170" s="59"/>
      <c r="H170" s="9"/>
      <c r="I170" s="10"/>
      <c r="J170" s="118"/>
      <c r="K170" s="90"/>
      <c r="L170" s="90"/>
      <c r="M170" s="9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 x14ac:dyDescent="0.25">
      <c r="A171" s="174"/>
      <c r="B171" s="9"/>
      <c r="C171" s="10"/>
      <c r="D171" s="11"/>
      <c r="E171" s="59"/>
      <c r="F171" s="59"/>
      <c r="G171" s="59"/>
      <c r="H171" s="9"/>
      <c r="I171" s="10"/>
      <c r="J171" s="118"/>
      <c r="K171" s="90"/>
      <c r="L171" s="90"/>
      <c r="M171" s="9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 x14ac:dyDescent="0.25">
      <c r="A172" s="174"/>
      <c r="B172" s="9"/>
      <c r="C172" s="10"/>
      <c r="D172" s="11"/>
      <c r="E172" s="59"/>
      <c r="F172" s="59"/>
      <c r="G172" s="59"/>
      <c r="H172" s="9"/>
      <c r="I172" s="10"/>
      <c r="J172" s="118"/>
      <c r="K172" s="90"/>
      <c r="L172" s="90"/>
      <c r="M172" s="9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 x14ac:dyDescent="0.25">
      <c r="A173" s="174"/>
      <c r="B173" s="9"/>
      <c r="C173" s="10"/>
      <c r="D173" s="11"/>
      <c r="E173" s="59"/>
      <c r="F173" s="59"/>
      <c r="G173" s="59"/>
      <c r="H173" s="9"/>
      <c r="I173" s="10"/>
      <c r="J173" s="118"/>
      <c r="K173" s="90"/>
      <c r="L173" s="90"/>
      <c r="M173" s="9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 x14ac:dyDescent="0.25">
      <c r="A174" s="174"/>
      <c r="B174" s="9"/>
      <c r="C174" s="10"/>
      <c r="D174" s="11"/>
      <c r="E174" s="59"/>
      <c r="F174" s="59"/>
      <c r="G174" s="59"/>
      <c r="H174" s="9"/>
      <c r="I174" s="10"/>
      <c r="J174" s="118"/>
      <c r="K174" s="90"/>
      <c r="L174" s="90"/>
      <c r="M174" s="9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 x14ac:dyDescent="0.25">
      <c r="A175" s="174"/>
      <c r="B175" s="9"/>
      <c r="C175" s="10"/>
      <c r="D175" s="11"/>
      <c r="E175" s="59"/>
      <c r="F175" s="59"/>
      <c r="G175" s="59"/>
      <c r="H175" s="9"/>
      <c r="I175" s="10"/>
      <c r="J175" s="118"/>
      <c r="K175" s="90"/>
      <c r="L175" s="90"/>
      <c r="M175" s="9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 x14ac:dyDescent="0.25">
      <c r="A176" s="174"/>
      <c r="B176" s="9"/>
      <c r="C176" s="10"/>
      <c r="D176" s="11"/>
      <c r="E176" s="59"/>
      <c r="F176" s="59"/>
      <c r="G176" s="59"/>
      <c r="H176" s="9"/>
      <c r="I176" s="10"/>
      <c r="J176" s="118"/>
      <c r="K176" s="90"/>
      <c r="L176" s="90"/>
      <c r="M176" s="9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 x14ac:dyDescent="0.25">
      <c r="A177" s="174"/>
      <c r="B177" s="9"/>
      <c r="C177" s="10"/>
      <c r="D177" s="11"/>
      <c r="E177" s="59"/>
      <c r="F177" s="59"/>
      <c r="G177" s="59"/>
      <c r="H177" s="9"/>
      <c r="I177" s="10"/>
      <c r="J177" s="118"/>
      <c r="K177" s="90"/>
      <c r="L177" s="90"/>
      <c r="M177" s="9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 x14ac:dyDescent="0.25">
      <c r="A178" s="174"/>
      <c r="B178" s="9"/>
      <c r="C178" s="10"/>
      <c r="D178" s="11"/>
      <c r="E178" s="59"/>
      <c r="F178" s="59"/>
      <c r="G178" s="59"/>
      <c r="H178" s="9"/>
      <c r="I178" s="10"/>
      <c r="J178" s="118"/>
      <c r="K178" s="90"/>
      <c r="L178" s="90"/>
      <c r="M178" s="9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 x14ac:dyDescent="0.25">
      <c r="A179" s="174"/>
      <c r="B179" s="9"/>
      <c r="C179" s="10"/>
      <c r="D179" s="11"/>
      <c r="E179" s="59"/>
      <c r="F179" s="59"/>
      <c r="G179" s="59"/>
      <c r="H179" s="9"/>
      <c r="I179" s="10"/>
      <c r="J179" s="118"/>
      <c r="K179" s="90"/>
      <c r="L179" s="90"/>
      <c r="M179" s="9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 x14ac:dyDescent="0.25">
      <c r="A180" s="174"/>
      <c r="B180" s="9"/>
      <c r="C180" s="10"/>
      <c r="D180" s="11"/>
      <c r="E180" s="59"/>
      <c r="F180" s="59"/>
      <c r="G180" s="59"/>
      <c r="H180" s="9"/>
      <c r="I180" s="10"/>
      <c r="J180" s="118"/>
      <c r="K180" s="90"/>
      <c r="L180" s="90"/>
      <c r="M180" s="9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 x14ac:dyDescent="0.25">
      <c r="A181" s="174"/>
      <c r="B181" s="9"/>
      <c r="C181" s="10"/>
      <c r="D181" s="11"/>
      <c r="E181" s="59"/>
      <c r="F181" s="59"/>
      <c r="G181" s="59"/>
      <c r="H181" s="9"/>
      <c r="I181" s="10"/>
      <c r="J181" s="118"/>
      <c r="K181" s="90"/>
      <c r="L181" s="90"/>
      <c r="M181" s="9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 x14ac:dyDescent="0.25">
      <c r="A182" s="174"/>
      <c r="B182" s="9"/>
      <c r="C182" s="10"/>
      <c r="D182" s="11"/>
      <c r="E182" s="59"/>
      <c r="F182" s="59"/>
      <c r="G182" s="59"/>
      <c r="H182" s="9"/>
      <c r="I182" s="10"/>
      <c r="J182" s="118"/>
      <c r="K182" s="90"/>
      <c r="L182" s="90"/>
      <c r="M182" s="9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 x14ac:dyDescent="0.25">
      <c r="A183" s="174"/>
      <c r="B183" s="9"/>
      <c r="C183" s="10"/>
      <c r="D183" s="11"/>
      <c r="E183" s="59"/>
      <c r="F183" s="59"/>
      <c r="G183" s="59"/>
      <c r="H183" s="9"/>
      <c r="I183" s="10"/>
      <c r="J183" s="118"/>
      <c r="K183" s="90"/>
      <c r="L183" s="90"/>
      <c r="M183" s="9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 x14ac:dyDescent="0.25">
      <c r="A184" s="174"/>
      <c r="B184" s="9"/>
      <c r="C184" s="10"/>
      <c r="D184" s="11"/>
      <c r="E184" s="59"/>
      <c r="F184" s="59"/>
      <c r="G184" s="59"/>
      <c r="H184" s="9"/>
      <c r="I184" s="10"/>
      <c r="J184" s="118"/>
      <c r="K184" s="90"/>
      <c r="L184" s="90"/>
      <c r="M184" s="9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 x14ac:dyDescent="0.25">
      <c r="A185" s="174"/>
      <c r="B185" s="9"/>
      <c r="C185" s="10"/>
      <c r="D185" s="11"/>
      <c r="E185" s="59"/>
      <c r="F185" s="59"/>
      <c r="G185" s="59"/>
      <c r="H185" s="9"/>
      <c r="I185" s="10"/>
      <c r="J185" s="118"/>
      <c r="K185" s="90"/>
      <c r="L185" s="90"/>
      <c r="M185" s="9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 x14ac:dyDescent="0.25">
      <c r="A186" s="174"/>
      <c r="B186" s="9"/>
      <c r="C186" s="10"/>
      <c r="D186" s="11"/>
      <c r="E186" s="59"/>
      <c r="F186" s="59"/>
      <c r="G186" s="59"/>
      <c r="H186" s="9"/>
      <c r="I186" s="10"/>
      <c r="J186" s="118"/>
      <c r="K186" s="90"/>
      <c r="L186" s="90"/>
      <c r="M186" s="9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 x14ac:dyDescent="0.25">
      <c r="A187" s="174"/>
      <c r="B187" s="9"/>
      <c r="C187" s="10"/>
      <c r="D187" s="11"/>
      <c r="E187" s="59"/>
      <c r="F187" s="59"/>
      <c r="G187" s="59"/>
      <c r="H187" s="9"/>
      <c r="I187" s="10"/>
      <c r="J187" s="118"/>
      <c r="K187" s="90"/>
      <c r="L187" s="90"/>
      <c r="M187" s="9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 x14ac:dyDescent="0.25">
      <c r="A188" s="174"/>
      <c r="B188" s="9"/>
      <c r="C188" s="10"/>
      <c r="D188" s="11"/>
      <c r="E188" s="59"/>
      <c r="F188" s="59"/>
      <c r="G188" s="59"/>
      <c r="H188" s="9"/>
      <c r="I188" s="10"/>
      <c r="J188" s="118"/>
      <c r="K188" s="90"/>
      <c r="L188" s="90"/>
      <c r="M188" s="9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 x14ac:dyDescent="0.25">
      <c r="A189" s="174"/>
      <c r="B189" s="9"/>
      <c r="C189" s="10"/>
      <c r="D189" s="11"/>
      <c r="E189" s="59"/>
      <c r="F189" s="59"/>
      <c r="G189" s="59"/>
      <c r="H189" s="9"/>
      <c r="I189" s="10"/>
      <c r="J189" s="118"/>
      <c r="K189" s="90"/>
      <c r="L189" s="90"/>
      <c r="M189" s="9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 x14ac:dyDescent="0.25">
      <c r="A190" s="174"/>
      <c r="B190" s="9"/>
      <c r="C190" s="10"/>
      <c r="D190" s="11"/>
      <c r="E190" s="59"/>
      <c r="F190" s="59"/>
      <c r="G190" s="59"/>
      <c r="H190" s="9"/>
      <c r="I190" s="10"/>
      <c r="J190" s="118"/>
      <c r="K190" s="90"/>
      <c r="L190" s="90"/>
      <c r="M190" s="9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 x14ac:dyDescent="0.25">
      <c r="A191" s="174"/>
      <c r="B191" s="9"/>
      <c r="C191" s="10"/>
      <c r="D191" s="11"/>
      <c r="E191" s="59"/>
      <c r="F191" s="59"/>
      <c r="G191" s="59"/>
      <c r="H191" s="9"/>
      <c r="I191" s="10"/>
      <c r="J191" s="118"/>
      <c r="K191" s="90"/>
      <c r="L191" s="90"/>
      <c r="M191" s="9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 x14ac:dyDescent="0.25">
      <c r="A192" s="174"/>
      <c r="B192" s="9"/>
      <c r="C192" s="10"/>
      <c r="D192" s="11"/>
      <c r="E192" s="59"/>
      <c r="F192" s="59"/>
      <c r="G192" s="59"/>
      <c r="H192" s="9"/>
      <c r="I192" s="10"/>
      <c r="J192" s="118"/>
      <c r="K192" s="90"/>
      <c r="L192" s="90"/>
      <c r="M192" s="9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 x14ac:dyDescent="0.25">
      <c r="A193" s="174"/>
      <c r="B193" s="9"/>
      <c r="C193" s="10"/>
      <c r="D193" s="11"/>
      <c r="E193" s="59"/>
      <c r="F193" s="59"/>
      <c r="G193" s="59"/>
      <c r="H193" s="9"/>
      <c r="I193" s="10"/>
      <c r="J193" s="118"/>
      <c r="K193" s="90"/>
      <c r="L193" s="90"/>
      <c r="M193" s="9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 x14ac:dyDescent="0.25">
      <c r="A194" s="174"/>
      <c r="B194" s="9"/>
      <c r="C194" s="10"/>
      <c r="D194" s="11"/>
      <c r="E194" s="59"/>
      <c r="F194" s="59"/>
      <c r="G194" s="59"/>
      <c r="H194" s="9"/>
      <c r="I194" s="10"/>
      <c r="J194" s="118"/>
      <c r="K194" s="90"/>
      <c r="L194" s="90"/>
      <c r="M194" s="9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 x14ac:dyDescent="0.25">
      <c r="A195" s="174"/>
      <c r="B195" s="9"/>
      <c r="C195" s="10"/>
      <c r="D195" s="11"/>
      <c r="E195" s="59"/>
      <c r="F195" s="59"/>
      <c r="G195" s="59"/>
      <c r="H195" s="9"/>
      <c r="I195" s="10"/>
      <c r="J195" s="118"/>
      <c r="K195" s="90"/>
      <c r="L195" s="90"/>
      <c r="M195" s="9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 x14ac:dyDescent="0.25">
      <c r="A196" s="174"/>
      <c r="B196" s="9"/>
      <c r="C196" s="10"/>
      <c r="D196" s="11"/>
      <c r="E196" s="59"/>
      <c r="F196" s="59"/>
      <c r="G196" s="59"/>
      <c r="H196" s="9"/>
      <c r="I196" s="10"/>
      <c r="J196" s="118"/>
      <c r="K196" s="90"/>
      <c r="L196" s="90"/>
      <c r="M196" s="9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 x14ac:dyDescent="0.25">
      <c r="A197" s="174"/>
      <c r="B197" s="9"/>
      <c r="C197" s="10"/>
      <c r="D197" s="11"/>
      <c r="E197" s="59"/>
      <c r="F197" s="59"/>
      <c r="G197" s="59"/>
      <c r="H197" s="9"/>
      <c r="I197" s="10"/>
      <c r="J197" s="118"/>
      <c r="K197" s="90"/>
      <c r="L197" s="90"/>
      <c r="M197" s="9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 x14ac:dyDescent="0.25">
      <c r="A198" s="174"/>
      <c r="B198" s="9"/>
      <c r="C198" s="10"/>
      <c r="D198" s="11"/>
      <c r="E198" s="59"/>
      <c r="F198" s="59"/>
      <c r="G198" s="59"/>
      <c r="H198" s="9"/>
      <c r="I198" s="10"/>
      <c r="J198" s="118"/>
      <c r="K198" s="90"/>
      <c r="L198" s="90"/>
      <c r="M198" s="9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 x14ac:dyDescent="0.25">
      <c r="A199" s="174"/>
      <c r="B199" s="9"/>
      <c r="C199" s="10"/>
      <c r="D199" s="11"/>
      <c r="E199" s="59"/>
      <c r="F199" s="59"/>
      <c r="G199" s="59"/>
      <c r="H199" s="9"/>
      <c r="I199" s="10"/>
      <c r="J199" s="118"/>
      <c r="K199" s="90"/>
      <c r="L199" s="90"/>
      <c r="M199" s="9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 x14ac:dyDescent="0.25">
      <c r="A200" s="174"/>
      <c r="B200" s="9"/>
      <c r="C200" s="10"/>
      <c r="D200" s="11"/>
      <c r="E200" s="59"/>
      <c r="F200" s="59"/>
      <c r="G200" s="59"/>
      <c r="H200" s="9"/>
      <c r="I200" s="10"/>
      <c r="J200" s="118"/>
      <c r="K200" s="90"/>
      <c r="L200" s="90"/>
      <c r="M200" s="9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 x14ac:dyDescent="0.25">
      <c r="A201" s="174"/>
      <c r="B201" s="9"/>
      <c r="C201" s="10"/>
      <c r="D201" s="11"/>
      <c r="E201" s="59"/>
      <c r="F201" s="59"/>
      <c r="G201" s="59"/>
      <c r="H201" s="9"/>
      <c r="I201" s="10"/>
      <c r="J201" s="118"/>
      <c r="K201" s="90"/>
      <c r="L201" s="90"/>
      <c r="M201" s="9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 x14ac:dyDescent="0.25">
      <c r="A202" s="174"/>
      <c r="B202" s="9"/>
      <c r="C202" s="10"/>
      <c r="D202" s="11"/>
      <c r="E202" s="59"/>
      <c r="F202" s="59"/>
      <c r="G202" s="59"/>
      <c r="H202" s="9"/>
      <c r="I202" s="10"/>
      <c r="J202" s="118"/>
      <c r="K202" s="90"/>
      <c r="L202" s="90"/>
      <c r="M202" s="9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 x14ac:dyDescent="0.25">
      <c r="A203" s="174"/>
      <c r="B203" s="9"/>
      <c r="C203" s="10"/>
      <c r="D203" s="11"/>
      <c r="E203" s="59"/>
      <c r="F203" s="59"/>
      <c r="G203" s="59"/>
      <c r="H203" s="9"/>
      <c r="I203" s="10"/>
      <c r="J203" s="118"/>
      <c r="K203" s="90"/>
      <c r="L203" s="90"/>
      <c r="M203" s="9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 x14ac:dyDescent="0.25">
      <c r="A204" s="174"/>
      <c r="B204" s="9"/>
      <c r="C204" s="10"/>
      <c r="D204" s="11"/>
      <c r="E204" s="59"/>
      <c r="F204" s="59"/>
      <c r="G204" s="59"/>
      <c r="H204" s="9"/>
      <c r="I204" s="10"/>
      <c r="J204" s="118"/>
      <c r="K204" s="90"/>
      <c r="L204" s="90"/>
      <c r="M204" s="9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 x14ac:dyDescent="0.25">
      <c r="A205" s="174"/>
      <c r="B205" s="9"/>
      <c r="C205" s="10"/>
      <c r="D205" s="11"/>
      <c r="E205" s="59"/>
      <c r="F205" s="59"/>
      <c r="G205" s="59"/>
      <c r="H205" s="9"/>
      <c r="I205" s="10"/>
      <c r="J205" s="118"/>
      <c r="K205" s="90"/>
      <c r="L205" s="90"/>
      <c r="M205" s="9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 x14ac:dyDescent="0.25">
      <c r="A206" s="174"/>
      <c r="B206" s="9"/>
      <c r="C206" s="10"/>
      <c r="D206" s="11"/>
      <c r="E206" s="59"/>
      <c r="F206" s="59"/>
      <c r="G206" s="59"/>
      <c r="H206" s="9"/>
      <c r="I206" s="10"/>
      <c r="J206" s="118"/>
      <c r="K206" s="90"/>
      <c r="L206" s="90"/>
      <c r="M206" s="9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 x14ac:dyDescent="0.25">
      <c r="A207" s="174"/>
      <c r="B207" s="9"/>
      <c r="C207" s="10"/>
      <c r="D207" s="11"/>
      <c r="E207" s="59"/>
      <c r="F207" s="59"/>
      <c r="G207" s="59"/>
      <c r="H207" s="9"/>
      <c r="I207" s="10"/>
      <c r="J207" s="118"/>
      <c r="K207" s="90"/>
      <c r="L207" s="90"/>
      <c r="M207" s="9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 x14ac:dyDescent="0.25">
      <c r="A208" s="174"/>
      <c r="B208" s="9"/>
      <c r="C208" s="10"/>
      <c r="D208" s="11"/>
      <c r="E208" s="59"/>
      <c r="F208" s="59"/>
      <c r="G208" s="59"/>
      <c r="H208" s="9"/>
      <c r="I208" s="10"/>
      <c r="J208" s="118"/>
      <c r="K208" s="90"/>
      <c r="L208" s="90"/>
      <c r="M208" s="9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 x14ac:dyDescent="0.25">
      <c r="A209" s="174"/>
      <c r="B209" s="9"/>
      <c r="C209" s="10"/>
      <c r="D209" s="11"/>
      <c r="E209" s="59"/>
      <c r="F209" s="59"/>
      <c r="G209" s="59"/>
      <c r="H209" s="9"/>
      <c r="I209" s="10"/>
      <c r="J209" s="118"/>
      <c r="K209" s="90"/>
      <c r="L209" s="90"/>
      <c r="M209" s="9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 x14ac:dyDescent="0.25">
      <c r="A210" s="174"/>
      <c r="B210" s="9"/>
      <c r="C210" s="10"/>
      <c r="D210" s="11"/>
      <c r="E210" s="59"/>
      <c r="F210" s="59"/>
      <c r="G210" s="59"/>
      <c r="H210" s="9"/>
      <c r="I210" s="10"/>
      <c r="J210" s="118"/>
      <c r="K210" s="90"/>
      <c r="L210" s="90"/>
      <c r="M210" s="9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 x14ac:dyDescent="0.25">
      <c r="A211" s="174"/>
      <c r="B211" s="9"/>
      <c r="C211" s="10"/>
      <c r="D211" s="11"/>
      <c r="E211" s="59"/>
      <c r="F211" s="59"/>
      <c r="G211" s="59"/>
      <c r="H211" s="9"/>
      <c r="I211" s="10"/>
      <c r="J211" s="118"/>
      <c r="K211" s="90"/>
      <c r="L211" s="90"/>
      <c r="M211" s="9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 x14ac:dyDescent="0.25">
      <c r="A212" s="174"/>
      <c r="B212" s="9"/>
      <c r="C212" s="10"/>
      <c r="D212" s="11"/>
      <c r="E212" s="59"/>
      <c r="F212" s="59"/>
      <c r="G212" s="59"/>
      <c r="H212" s="9"/>
      <c r="I212" s="10"/>
      <c r="J212" s="118"/>
      <c r="K212" s="90"/>
      <c r="L212" s="90"/>
      <c r="M212" s="9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 x14ac:dyDescent="0.25">
      <c r="A213" s="174"/>
      <c r="B213" s="9"/>
      <c r="C213" s="10"/>
      <c r="D213" s="11"/>
      <c r="E213" s="59"/>
      <c r="F213" s="59"/>
      <c r="G213" s="59"/>
      <c r="H213" s="9"/>
      <c r="I213" s="10"/>
      <c r="J213" s="118"/>
      <c r="K213" s="90"/>
      <c r="L213" s="90"/>
      <c r="M213" s="9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 x14ac:dyDescent="0.25">
      <c r="A214" s="174"/>
      <c r="B214" s="9"/>
      <c r="C214" s="10"/>
      <c r="D214" s="11"/>
      <c r="E214" s="59"/>
      <c r="F214" s="59"/>
      <c r="G214" s="59"/>
      <c r="H214" s="9"/>
      <c r="I214" s="10"/>
      <c r="J214" s="118"/>
      <c r="K214" s="90"/>
      <c r="L214" s="90"/>
      <c r="M214" s="9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 x14ac:dyDescent="0.25">
      <c r="A215" s="174"/>
      <c r="B215" s="9"/>
      <c r="C215" s="10"/>
      <c r="D215" s="11"/>
      <c r="E215" s="59"/>
      <c r="F215" s="59"/>
      <c r="G215" s="59"/>
      <c r="H215" s="9"/>
      <c r="I215" s="10"/>
      <c r="J215" s="118"/>
      <c r="K215" s="90"/>
      <c r="L215" s="90"/>
      <c r="M215" s="9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 x14ac:dyDescent="0.25">
      <c r="A216" s="174"/>
      <c r="B216" s="9"/>
      <c r="C216" s="10"/>
      <c r="D216" s="11"/>
      <c r="E216" s="59"/>
      <c r="F216" s="59"/>
      <c r="G216" s="59"/>
      <c r="H216" s="9"/>
      <c r="I216" s="10"/>
      <c r="J216" s="118"/>
      <c r="K216" s="90"/>
      <c r="L216" s="90"/>
      <c r="M216" s="9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 x14ac:dyDescent="0.25">
      <c r="A217" s="174"/>
      <c r="B217" s="9"/>
      <c r="C217" s="10"/>
      <c r="D217" s="11"/>
      <c r="E217" s="59"/>
      <c r="F217" s="59"/>
      <c r="G217" s="59"/>
      <c r="H217" s="9"/>
      <c r="I217" s="10"/>
      <c r="J217" s="118"/>
      <c r="K217" s="90"/>
      <c r="L217" s="90"/>
      <c r="M217" s="9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 x14ac:dyDescent="0.25">
      <c r="A218" s="174"/>
      <c r="B218" s="9"/>
      <c r="C218" s="10"/>
      <c r="D218" s="11"/>
      <c r="E218" s="59"/>
      <c r="F218" s="59"/>
      <c r="G218" s="59"/>
      <c r="H218" s="9"/>
      <c r="I218" s="10"/>
      <c r="J218" s="118"/>
      <c r="K218" s="90"/>
      <c r="L218" s="90"/>
      <c r="M218" s="9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 x14ac:dyDescent="0.25">
      <c r="A219" s="174"/>
      <c r="B219" s="9"/>
      <c r="C219" s="10"/>
      <c r="D219" s="11"/>
      <c r="E219" s="59"/>
      <c r="F219" s="59"/>
      <c r="G219" s="59"/>
      <c r="H219" s="9"/>
      <c r="I219" s="10"/>
      <c r="J219" s="118"/>
      <c r="K219" s="90"/>
      <c r="L219" s="90"/>
      <c r="M219" s="9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 x14ac:dyDescent="0.25">
      <c r="A220" s="174"/>
      <c r="B220" s="9"/>
      <c r="C220" s="10"/>
      <c r="D220" s="11"/>
      <c r="E220" s="59"/>
      <c r="F220" s="59"/>
      <c r="G220" s="59"/>
      <c r="H220" s="9"/>
      <c r="I220" s="10"/>
      <c r="J220" s="118"/>
      <c r="K220" s="90"/>
      <c r="L220" s="90"/>
      <c r="M220" s="9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 x14ac:dyDescent="0.25">
      <c r="A221" s="174"/>
      <c r="B221" s="9"/>
      <c r="C221" s="10"/>
      <c r="D221" s="11"/>
      <c r="E221" s="59"/>
      <c r="F221" s="59"/>
      <c r="G221" s="59"/>
      <c r="H221" s="9"/>
      <c r="I221" s="10"/>
      <c r="J221" s="118"/>
      <c r="K221" s="90"/>
      <c r="L221" s="90"/>
      <c r="M221" s="9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 x14ac:dyDescent="0.25">
      <c r="A222" s="174"/>
      <c r="B222" s="9"/>
      <c r="C222" s="10"/>
      <c r="D222" s="11"/>
      <c r="E222" s="59"/>
      <c r="F222" s="59"/>
      <c r="G222" s="59"/>
      <c r="H222" s="9"/>
      <c r="I222" s="10"/>
      <c r="J222" s="118"/>
      <c r="K222" s="90"/>
      <c r="L222" s="90"/>
      <c r="M222" s="9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 x14ac:dyDescent="0.25">
      <c r="A223" s="174"/>
      <c r="B223" s="9"/>
      <c r="C223" s="10"/>
      <c r="D223" s="11"/>
      <c r="E223" s="59"/>
      <c r="F223" s="59"/>
      <c r="G223" s="59"/>
      <c r="H223" s="9"/>
      <c r="I223" s="10"/>
      <c r="J223" s="118"/>
      <c r="K223" s="90"/>
      <c r="L223" s="90"/>
      <c r="M223" s="9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 x14ac:dyDescent="0.25">
      <c r="A224" s="174"/>
      <c r="B224" s="9"/>
      <c r="C224" s="10"/>
      <c r="D224" s="11"/>
      <c r="E224" s="59"/>
      <c r="F224" s="59"/>
      <c r="G224" s="59"/>
      <c r="H224" s="9"/>
      <c r="I224" s="10"/>
      <c r="J224" s="118"/>
      <c r="K224" s="90"/>
      <c r="L224" s="90"/>
      <c r="M224" s="9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 x14ac:dyDescent="0.25">
      <c r="A225" s="174"/>
      <c r="B225" s="9"/>
      <c r="C225" s="10"/>
      <c r="D225" s="11"/>
      <c r="E225" s="59"/>
      <c r="F225" s="59"/>
      <c r="G225" s="59"/>
      <c r="H225" s="9"/>
      <c r="I225" s="10"/>
      <c r="J225" s="118"/>
      <c r="K225" s="90"/>
      <c r="L225" s="90"/>
      <c r="M225" s="9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 x14ac:dyDescent="0.25">
      <c r="A226" s="174"/>
      <c r="B226" s="9"/>
      <c r="C226" s="10"/>
      <c r="D226" s="11"/>
      <c r="E226" s="59"/>
      <c r="F226" s="59"/>
      <c r="G226" s="59"/>
      <c r="H226" s="9"/>
      <c r="I226" s="10"/>
      <c r="J226" s="118"/>
      <c r="K226" s="90"/>
      <c r="L226" s="90"/>
      <c r="M226" s="9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 x14ac:dyDescent="0.25">
      <c r="A227" s="174"/>
      <c r="B227" s="9"/>
      <c r="C227" s="10"/>
      <c r="D227" s="11"/>
      <c r="E227" s="59"/>
      <c r="F227" s="59"/>
      <c r="G227" s="59"/>
      <c r="H227" s="9"/>
      <c r="I227" s="10"/>
      <c r="J227" s="118"/>
      <c r="K227" s="90"/>
      <c r="L227" s="90"/>
      <c r="M227" s="9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 x14ac:dyDescent="0.25">
      <c r="A228" s="174"/>
      <c r="B228" s="9"/>
      <c r="C228" s="10"/>
      <c r="D228" s="11"/>
      <c r="E228" s="59"/>
      <c r="F228" s="59"/>
      <c r="G228" s="59"/>
      <c r="H228" s="9"/>
      <c r="I228" s="10"/>
      <c r="J228" s="118"/>
      <c r="K228" s="90"/>
      <c r="L228" s="90"/>
      <c r="M228" s="9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 x14ac:dyDescent="0.25">
      <c r="A229" s="174"/>
      <c r="B229" s="9"/>
      <c r="C229" s="10"/>
      <c r="D229" s="11"/>
      <c r="E229" s="59"/>
      <c r="F229" s="59"/>
      <c r="G229" s="59"/>
      <c r="H229" s="9"/>
      <c r="I229" s="10"/>
      <c r="J229" s="118"/>
      <c r="K229" s="90"/>
      <c r="L229" s="90"/>
      <c r="M229" s="9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 x14ac:dyDescent="0.25">
      <c r="A230" s="174"/>
      <c r="B230" s="9"/>
      <c r="C230" s="10"/>
      <c r="D230" s="11"/>
      <c r="E230" s="59"/>
      <c r="F230" s="59"/>
      <c r="G230" s="59"/>
      <c r="H230" s="9"/>
      <c r="I230" s="10"/>
      <c r="J230" s="118"/>
      <c r="K230" s="90"/>
      <c r="L230" s="90"/>
      <c r="M230" s="9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 x14ac:dyDescent="0.25">
      <c r="A231" s="174"/>
      <c r="B231" s="9"/>
      <c r="C231" s="10"/>
      <c r="D231" s="11"/>
      <c r="E231" s="59"/>
      <c r="F231" s="59"/>
      <c r="G231" s="59"/>
      <c r="H231" s="9"/>
      <c r="I231" s="10"/>
      <c r="J231" s="118"/>
      <c r="K231" s="90"/>
      <c r="L231" s="90"/>
      <c r="M231" s="9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 x14ac:dyDescent="0.25">
      <c r="A232" s="174"/>
      <c r="B232" s="9"/>
      <c r="C232" s="10"/>
      <c r="D232" s="11"/>
      <c r="E232" s="59"/>
      <c r="F232" s="59"/>
      <c r="G232" s="59"/>
      <c r="H232" s="9"/>
      <c r="I232" s="10"/>
      <c r="J232" s="118"/>
      <c r="K232" s="90"/>
      <c r="L232" s="90"/>
      <c r="M232" s="9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 x14ac:dyDescent="0.25">
      <c r="A233" s="174"/>
      <c r="B233" s="9"/>
      <c r="C233" s="10"/>
      <c r="D233" s="11"/>
      <c r="E233" s="59"/>
      <c r="F233" s="59"/>
      <c r="G233" s="59"/>
      <c r="H233" s="9"/>
      <c r="I233" s="10"/>
      <c r="J233" s="118"/>
      <c r="K233" s="90"/>
      <c r="L233" s="90"/>
      <c r="M233" s="9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 x14ac:dyDescent="0.25">
      <c r="A234" s="174"/>
      <c r="B234" s="9"/>
      <c r="C234" s="10"/>
      <c r="D234" s="11"/>
      <c r="E234" s="59"/>
      <c r="F234" s="59"/>
      <c r="G234" s="59"/>
      <c r="H234" s="9"/>
      <c r="I234" s="10"/>
      <c r="J234" s="118"/>
      <c r="K234" s="90"/>
      <c r="L234" s="90"/>
      <c r="M234" s="9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 x14ac:dyDescent="0.25">
      <c r="A235" s="174"/>
      <c r="B235" s="9"/>
      <c r="C235" s="10"/>
      <c r="D235" s="11"/>
      <c r="E235" s="59"/>
      <c r="F235" s="59"/>
      <c r="G235" s="59"/>
      <c r="H235" s="9"/>
      <c r="I235" s="10"/>
      <c r="J235" s="118"/>
      <c r="K235" s="90"/>
      <c r="L235" s="90"/>
      <c r="M235" s="9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 x14ac:dyDescent="0.25">
      <c r="A236" s="174"/>
      <c r="B236" s="9"/>
      <c r="C236" s="10"/>
      <c r="D236" s="11"/>
      <c r="E236" s="59"/>
      <c r="F236" s="59"/>
      <c r="G236" s="59"/>
      <c r="H236" s="9"/>
      <c r="I236" s="10"/>
      <c r="J236" s="118"/>
      <c r="K236" s="90"/>
      <c r="L236" s="90"/>
      <c r="M236" s="9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 x14ac:dyDescent="0.25">
      <c r="A237" s="174"/>
      <c r="B237" s="9"/>
      <c r="C237" s="10"/>
      <c r="D237" s="11"/>
      <c r="E237" s="59"/>
      <c r="F237" s="59"/>
      <c r="G237" s="59"/>
      <c r="H237" s="9"/>
      <c r="I237" s="10"/>
      <c r="J237" s="118"/>
      <c r="K237" s="90"/>
      <c r="L237" s="90"/>
      <c r="M237" s="9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 x14ac:dyDescent="0.25">
      <c r="A238" s="174"/>
      <c r="B238" s="9"/>
      <c r="C238" s="10"/>
      <c r="D238" s="11"/>
      <c r="E238" s="59"/>
      <c r="F238" s="59"/>
      <c r="G238" s="59"/>
      <c r="H238" s="9"/>
      <c r="I238" s="10"/>
      <c r="J238" s="118"/>
      <c r="K238" s="90"/>
      <c r="L238" s="90"/>
      <c r="M238" s="9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 x14ac:dyDescent="0.25">
      <c r="A239" s="174"/>
      <c r="B239" s="9"/>
      <c r="C239" s="10"/>
      <c r="D239" s="11"/>
      <c r="E239" s="59"/>
      <c r="F239" s="59"/>
      <c r="G239" s="59"/>
      <c r="H239" s="9"/>
      <c r="I239" s="10"/>
      <c r="J239" s="118"/>
      <c r="K239" s="90"/>
      <c r="L239" s="90"/>
      <c r="M239" s="9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 x14ac:dyDescent="0.25">
      <c r="A240" s="174"/>
      <c r="B240" s="9"/>
      <c r="C240" s="10"/>
      <c r="D240" s="11"/>
      <c r="E240" s="59"/>
      <c r="F240" s="59"/>
      <c r="G240" s="59"/>
      <c r="H240" s="9"/>
      <c r="I240" s="10"/>
      <c r="J240" s="118"/>
      <c r="K240" s="90"/>
      <c r="L240" s="90"/>
      <c r="M240" s="9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 x14ac:dyDescent="0.25">
      <c r="A241" s="174"/>
      <c r="B241" s="9"/>
      <c r="C241" s="10"/>
      <c r="D241" s="11"/>
      <c r="E241" s="59"/>
      <c r="F241" s="59"/>
      <c r="G241" s="59"/>
      <c r="H241" s="9"/>
      <c r="I241" s="10"/>
      <c r="J241" s="118"/>
      <c r="K241" s="90"/>
      <c r="L241" s="90"/>
      <c r="M241" s="9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 x14ac:dyDescent="0.25">
      <c r="A242" s="174"/>
      <c r="B242" s="9"/>
      <c r="C242" s="10"/>
      <c r="D242" s="11"/>
      <c r="E242" s="59"/>
      <c r="F242" s="59"/>
      <c r="G242" s="59"/>
      <c r="H242" s="9"/>
      <c r="I242" s="10"/>
      <c r="J242" s="118"/>
      <c r="K242" s="90"/>
      <c r="L242" s="90"/>
      <c r="M242" s="9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 x14ac:dyDescent="0.25">
      <c r="A243" s="174"/>
      <c r="B243" s="9"/>
      <c r="C243" s="10"/>
      <c r="D243" s="11"/>
      <c r="E243" s="59"/>
      <c r="F243" s="59"/>
      <c r="G243" s="59"/>
      <c r="H243" s="9"/>
      <c r="I243" s="10"/>
      <c r="J243" s="118"/>
      <c r="K243" s="90"/>
      <c r="L243" s="90"/>
      <c r="M243" s="9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 x14ac:dyDescent="0.25">
      <c r="A244" s="174"/>
      <c r="B244" s="9"/>
      <c r="C244" s="10"/>
      <c r="D244" s="11"/>
      <c r="E244" s="59"/>
      <c r="F244" s="59"/>
      <c r="G244" s="59"/>
      <c r="H244" s="9"/>
      <c r="I244" s="10"/>
      <c r="J244" s="118"/>
      <c r="K244" s="90"/>
      <c r="L244" s="90"/>
      <c r="M244" s="9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 x14ac:dyDescent="0.25">
      <c r="A245" s="174"/>
      <c r="B245" s="9"/>
      <c r="C245" s="10"/>
      <c r="D245" s="11"/>
      <c r="E245" s="59"/>
      <c r="F245" s="59"/>
      <c r="G245" s="59"/>
      <c r="H245" s="9"/>
      <c r="I245" s="10"/>
      <c r="J245" s="118"/>
      <c r="K245" s="90"/>
      <c r="L245" s="90"/>
      <c r="M245" s="9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 x14ac:dyDescent="0.25">
      <c r="A246" s="174"/>
      <c r="B246" s="9"/>
      <c r="C246" s="10"/>
      <c r="D246" s="11"/>
      <c r="E246" s="59"/>
      <c r="F246" s="59"/>
      <c r="G246" s="59"/>
      <c r="H246" s="9"/>
      <c r="I246" s="10"/>
      <c r="J246" s="118"/>
      <c r="K246" s="90"/>
      <c r="L246" s="90"/>
      <c r="M246" s="9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 x14ac:dyDescent="0.25">
      <c r="A247" s="174"/>
      <c r="B247" s="9"/>
      <c r="C247" s="10"/>
      <c r="D247" s="11"/>
      <c r="E247" s="59"/>
      <c r="F247" s="59"/>
      <c r="G247" s="59"/>
      <c r="H247" s="9"/>
      <c r="I247" s="10"/>
      <c r="J247" s="118"/>
      <c r="K247" s="90"/>
      <c r="L247" s="90"/>
      <c r="M247" s="9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 x14ac:dyDescent="0.25">
      <c r="A248" s="174"/>
      <c r="B248" s="9"/>
      <c r="C248" s="10"/>
      <c r="D248" s="11"/>
      <c r="E248" s="59"/>
      <c r="F248" s="59"/>
      <c r="G248" s="59"/>
      <c r="H248" s="9"/>
      <c r="I248" s="10"/>
      <c r="J248" s="118"/>
      <c r="K248" s="90"/>
      <c r="L248" s="90"/>
      <c r="M248" s="9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 x14ac:dyDescent="0.25">
      <c r="A249" s="174"/>
      <c r="B249" s="9"/>
      <c r="C249" s="10"/>
      <c r="D249" s="11"/>
      <c r="E249" s="59"/>
      <c r="F249" s="59"/>
      <c r="G249" s="59"/>
      <c r="H249" s="9"/>
      <c r="I249" s="10"/>
      <c r="J249" s="118"/>
      <c r="K249" s="90"/>
      <c r="L249" s="90"/>
      <c r="M249" s="9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 x14ac:dyDescent="0.25">
      <c r="A250" s="174"/>
      <c r="B250" s="9"/>
      <c r="C250" s="10"/>
      <c r="D250" s="11"/>
      <c r="E250" s="59"/>
      <c r="F250" s="59"/>
      <c r="G250" s="59"/>
      <c r="H250" s="9"/>
      <c r="I250" s="10"/>
      <c r="J250" s="118"/>
      <c r="K250" s="90"/>
      <c r="L250" s="90"/>
      <c r="M250" s="9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spans="1:53" s="4" customFormat="1" x14ac:dyDescent="0.25">
      <c r="A251" s="174"/>
      <c r="B251" s="9"/>
      <c r="C251" s="10"/>
      <c r="D251" s="11"/>
      <c r="E251" s="59"/>
      <c r="F251" s="59"/>
      <c r="G251" s="59"/>
      <c r="H251" s="9"/>
      <c r="I251" s="10"/>
      <c r="J251" s="118"/>
      <c r="K251" s="90"/>
      <c r="L251" s="90"/>
      <c r="M251" s="9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spans="1:53" s="4" customFormat="1" x14ac:dyDescent="0.25">
      <c r="A252" s="174"/>
      <c r="B252" s="9"/>
      <c r="C252" s="10"/>
      <c r="D252" s="11"/>
      <c r="E252" s="59"/>
      <c r="F252" s="59"/>
      <c r="G252" s="59"/>
      <c r="H252" s="9"/>
      <c r="I252" s="10"/>
      <c r="J252" s="118"/>
      <c r="K252" s="90"/>
      <c r="L252" s="90"/>
      <c r="M252" s="9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spans="1:53" s="4" customFormat="1" x14ac:dyDescent="0.25">
      <c r="A253" s="174"/>
      <c r="B253" s="9"/>
      <c r="C253" s="10"/>
      <c r="D253" s="11"/>
      <c r="E253" s="59"/>
      <c r="F253" s="59"/>
      <c r="G253" s="59"/>
      <c r="H253" s="9"/>
      <c r="I253" s="10"/>
      <c r="J253" s="118"/>
      <c r="K253" s="90"/>
      <c r="L253" s="90"/>
      <c r="M253" s="9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spans="1:53" s="4" customFormat="1" x14ac:dyDescent="0.25">
      <c r="A254" s="174"/>
      <c r="B254" s="9"/>
      <c r="C254" s="10"/>
      <c r="D254" s="11"/>
      <c r="E254" s="59"/>
      <c r="F254" s="59"/>
      <c r="G254" s="59"/>
      <c r="H254" s="9"/>
      <c r="I254" s="10"/>
      <c r="J254" s="118"/>
      <c r="K254" s="90"/>
      <c r="L254" s="90"/>
      <c r="M254" s="9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</sheetData>
  <mergeCells count="124">
    <mergeCell ref="A1:B1"/>
    <mergeCell ref="A2:I2"/>
    <mergeCell ref="A3:A4"/>
    <mergeCell ref="B3:B4"/>
    <mergeCell ref="C3:C4"/>
    <mergeCell ref="D3:G3"/>
    <mergeCell ref="H3:H4"/>
    <mergeCell ref="I3:I4"/>
    <mergeCell ref="A6:I6"/>
    <mergeCell ref="A7:I7"/>
    <mergeCell ref="A8:A10"/>
    <mergeCell ref="B8:B10"/>
    <mergeCell ref="H8:H22"/>
    <mergeCell ref="I8:I22"/>
    <mergeCell ref="A11:A13"/>
    <mergeCell ref="B11:B13"/>
    <mergeCell ref="A14:A16"/>
    <mergeCell ref="B14:B16"/>
    <mergeCell ref="A17:A19"/>
    <mergeCell ref="B17:B19"/>
    <mergeCell ref="A20:A22"/>
    <mergeCell ref="B20:B22"/>
    <mergeCell ref="A23:I23"/>
    <mergeCell ref="A24:A26"/>
    <mergeCell ref="B24:B26"/>
    <mergeCell ref="H24:H26"/>
    <mergeCell ref="I24:I26"/>
    <mergeCell ref="A27:A29"/>
    <mergeCell ref="B27:B29"/>
    <mergeCell ref="H27:H29"/>
    <mergeCell ref="I27:I29"/>
    <mergeCell ref="A30:I30"/>
    <mergeCell ref="A31:I31"/>
    <mergeCell ref="A32:A34"/>
    <mergeCell ref="B32:B34"/>
    <mergeCell ref="H32:H34"/>
    <mergeCell ref="I32:I41"/>
    <mergeCell ref="A35:A37"/>
    <mergeCell ref="B35:B37"/>
    <mergeCell ref="H35:H37"/>
    <mergeCell ref="A39:A41"/>
    <mergeCell ref="B39:B41"/>
    <mergeCell ref="H39:H41"/>
    <mergeCell ref="A42:I42"/>
    <mergeCell ref="A43:I43"/>
    <mergeCell ref="A44:A46"/>
    <mergeCell ref="B44:B46"/>
    <mergeCell ref="H44:H49"/>
    <mergeCell ref="I44:I49"/>
    <mergeCell ref="A47:A49"/>
    <mergeCell ref="B47:B49"/>
    <mergeCell ref="A57:B59"/>
    <mergeCell ref="A61:I61"/>
    <mergeCell ref="A62:I62"/>
    <mergeCell ref="A75:A77"/>
    <mergeCell ref="B75:B77"/>
    <mergeCell ref="H75:H77"/>
    <mergeCell ref="I75:I77"/>
    <mergeCell ref="A50:I50"/>
    <mergeCell ref="A51:A53"/>
    <mergeCell ref="B51:B53"/>
    <mergeCell ref="H51:H53"/>
    <mergeCell ref="I51:I53"/>
    <mergeCell ref="A54:B56"/>
    <mergeCell ref="H54:I56"/>
    <mergeCell ref="A87:A89"/>
    <mergeCell ref="B87:B89"/>
    <mergeCell ref="H87:H89"/>
    <mergeCell ref="I87:I89"/>
    <mergeCell ref="A90:A92"/>
    <mergeCell ref="B90:B92"/>
    <mergeCell ref="H90:H92"/>
    <mergeCell ref="I90:I92"/>
    <mergeCell ref="J80:K80"/>
    <mergeCell ref="A81:A83"/>
    <mergeCell ref="B81:B83"/>
    <mergeCell ref="H81:H86"/>
    <mergeCell ref="I81:I86"/>
    <mergeCell ref="A84:A86"/>
    <mergeCell ref="B84:B86"/>
    <mergeCell ref="A101:A103"/>
    <mergeCell ref="B101:B103"/>
    <mergeCell ref="H101:H103"/>
    <mergeCell ref="I101:I103"/>
    <mergeCell ref="A105:B108"/>
    <mergeCell ref="H105:H108"/>
    <mergeCell ref="I105:I108"/>
    <mergeCell ref="A93:A95"/>
    <mergeCell ref="B93:B95"/>
    <mergeCell ref="H93:H95"/>
    <mergeCell ref="I93:I95"/>
    <mergeCell ref="A98:A100"/>
    <mergeCell ref="B98:B100"/>
    <mergeCell ref="H98:H100"/>
    <mergeCell ref="I98:I100"/>
    <mergeCell ref="A109:I109"/>
    <mergeCell ref="A125:I125"/>
    <mergeCell ref="J126:N126"/>
    <mergeCell ref="A128:I128"/>
    <mergeCell ref="A142:A144"/>
    <mergeCell ref="B142:B144"/>
    <mergeCell ref="H142:H144"/>
    <mergeCell ref="I142:I144"/>
    <mergeCell ref="B117:B119"/>
    <mergeCell ref="A117:A119"/>
    <mergeCell ref="H117:H119"/>
    <mergeCell ref="I117:I119"/>
    <mergeCell ref="A122:B124"/>
    <mergeCell ref="H122:H124"/>
    <mergeCell ref="I122:I124"/>
    <mergeCell ref="A159:B162"/>
    <mergeCell ref="H159:I162"/>
    <mergeCell ref="A152:A154"/>
    <mergeCell ref="B152:B154"/>
    <mergeCell ref="H152:H154"/>
    <mergeCell ref="I152:I154"/>
    <mergeCell ref="A155:B158"/>
    <mergeCell ref="H155:I158"/>
    <mergeCell ref="A145:B147"/>
    <mergeCell ref="H145:H147"/>
    <mergeCell ref="I145:I147"/>
    <mergeCell ref="A148:I148"/>
    <mergeCell ref="I149:I150"/>
    <mergeCell ref="A151:I151"/>
  </mergeCells>
  <pageMargins left="0.25" right="0.25" top="0.75" bottom="0.75" header="0.3" footer="0.3"/>
  <pageSetup paperSize="9" scale="52" orientation="portrait" r:id="rId1"/>
  <rowBreaks count="4" manualBreakCount="4">
    <brk id="41" max="9" man="1"/>
    <brk id="80" max="9" man="1"/>
    <brk id="112" max="9" man="1"/>
    <brk id="13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4"/>
  <sheetViews>
    <sheetView view="pageBreakPreview" topLeftCell="A121" zoomScale="90" zoomScaleNormal="80" zoomScaleSheetLayoutView="90" workbookViewId="0">
      <selection activeCell="E129" sqref="E129:G129"/>
    </sheetView>
  </sheetViews>
  <sheetFormatPr defaultColWidth="9.140625" defaultRowHeight="15.75" x14ac:dyDescent="0.25"/>
  <cols>
    <col min="1" max="1" width="7.7109375" style="30" customWidth="1"/>
    <col min="2" max="2" width="38" style="139" customWidth="1"/>
    <col min="3" max="3" width="14.85546875" style="22" customWidth="1"/>
    <col min="4" max="4" width="16.85546875" style="142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139" customWidth="1"/>
    <col min="9" max="9" width="26.140625" style="22" customWidth="1"/>
    <col min="10" max="10" width="23.28515625" style="116" customWidth="1"/>
    <col min="11" max="11" width="20.28515625" style="84" customWidth="1"/>
    <col min="12" max="12" width="20.85546875" style="84" customWidth="1"/>
    <col min="13" max="13" width="9.5703125" style="84" customWidth="1"/>
    <col min="14" max="14" width="34" style="26" customWidth="1"/>
    <col min="15" max="53" width="9.140625" style="26"/>
    <col min="54" max="16384" width="9.140625" style="1"/>
  </cols>
  <sheetData>
    <row r="1" spans="1:53" x14ac:dyDescent="0.25">
      <c r="A1" s="240"/>
      <c r="B1" s="240"/>
      <c r="C1" s="10"/>
      <c r="D1" s="11"/>
      <c r="E1" s="59"/>
      <c r="F1" s="59"/>
      <c r="G1" s="59"/>
      <c r="H1" s="9"/>
      <c r="I1" s="10" t="s">
        <v>75</v>
      </c>
    </row>
    <row r="2" spans="1:53" ht="57" customHeight="1" x14ac:dyDescent="0.25">
      <c r="A2" s="241" t="s">
        <v>135</v>
      </c>
      <c r="B2" s="241"/>
      <c r="C2" s="241"/>
      <c r="D2" s="241"/>
      <c r="E2" s="241"/>
      <c r="F2" s="241"/>
      <c r="G2" s="241"/>
      <c r="H2" s="241"/>
      <c r="I2" s="241"/>
    </row>
    <row r="3" spans="1:53" ht="30" customHeight="1" x14ac:dyDescent="0.25">
      <c r="A3" s="242" t="s">
        <v>8</v>
      </c>
      <c r="B3" s="243" t="s">
        <v>39</v>
      </c>
      <c r="C3" s="243" t="s">
        <v>9</v>
      </c>
      <c r="D3" s="244" t="s">
        <v>10</v>
      </c>
      <c r="E3" s="244"/>
      <c r="F3" s="244"/>
      <c r="G3" s="244"/>
      <c r="H3" s="243" t="s">
        <v>12</v>
      </c>
      <c r="I3" s="243" t="s">
        <v>13</v>
      </c>
    </row>
    <row r="4" spans="1:53" ht="49.5" customHeight="1" x14ac:dyDescent="0.25">
      <c r="A4" s="242"/>
      <c r="B4" s="243"/>
      <c r="C4" s="243"/>
      <c r="D4" s="142" t="s">
        <v>11</v>
      </c>
      <c r="E4" s="142" t="s">
        <v>78</v>
      </c>
      <c r="F4" s="142" t="s">
        <v>104</v>
      </c>
      <c r="G4" s="142" t="s">
        <v>136</v>
      </c>
      <c r="H4" s="243"/>
      <c r="I4" s="243"/>
    </row>
    <row r="5" spans="1:53" s="2" customFormat="1" ht="12" x14ac:dyDescent="0.25">
      <c r="A5" s="15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116"/>
      <c r="K5" s="85"/>
      <c r="L5" s="85"/>
      <c r="M5" s="85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</row>
    <row r="6" spans="1:53" s="24" customFormat="1" ht="27.75" customHeight="1" x14ac:dyDescent="0.25">
      <c r="A6" s="255" t="s">
        <v>122</v>
      </c>
      <c r="B6" s="255"/>
      <c r="C6" s="255"/>
      <c r="D6" s="255"/>
      <c r="E6" s="255"/>
      <c r="F6" s="255"/>
      <c r="G6" s="255"/>
      <c r="H6" s="255"/>
      <c r="I6" s="255"/>
      <c r="J6" s="116"/>
      <c r="K6" s="86"/>
      <c r="L6" s="86"/>
      <c r="M6" s="86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</row>
    <row r="7" spans="1:53" s="3" customFormat="1" ht="27.75" customHeight="1" x14ac:dyDescent="0.25">
      <c r="A7" s="256" t="s">
        <v>112</v>
      </c>
      <c r="B7" s="256"/>
      <c r="C7" s="256"/>
      <c r="D7" s="256"/>
      <c r="E7" s="256"/>
      <c r="F7" s="256"/>
      <c r="G7" s="256"/>
      <c r="H7" s="256"/>
      <c r="I7" s="256"/>
      <c r="J7" s="116"/>
      <c r="K7" s="86"/>
      <c r="L7" s="86"/>
      <c r="M7" s="86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</row>
    <row r="8" spans="1:53" s="3" customFormat="1" ht="37.5" customHeight="1" x14ac:dyDescent="0.25">
      <c r="A8" s="257" t="s">
        <v>43</v>
      </c>
      <c r="B8" s="248" t="s">
        <v>139</v>
      </c>
      <c r="C8" s="139" t="s">
        <v>14</v>
      </c>
      <c r="D8" s="45">
        <f>SUM(E8:G8)</f>
        <v>2000</v>
      </c>
      <c r="E8" s="47">
        <v>2000</v>
      </c>
      <c r="F8" s="47">
        <v>0</v>
      </c>
      <c r="G8" s="47">
        <v>0</v>
      </c>
      <c r="H8" s="252" t="s">
        <v>16</v>
      </c>
      <c r="I8" s="252" t="s">
        <v>26</v>
      </c>
      <c r="J8" s="116"/>
      <c r="K8" s="80"/>
      <c r="L8" s="80"/>
      <c r="M8" s="81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</row>
    <row r="9" spans="1:53" s="3" customFormat="1" ht="29.25" customHeight="1" x14ac:dyDescent="0.25">
      <c r="A9" s="257"/>
      <c r="B9" s="248"/>
      <c r="C9" s="139" t="s">
        <v>15</v>
      </c>
      <c r="D9" s="45">
        <f>SUM(E9:G9)</f>
        <v>0</v>
      </c>
      <c r="E9" s="47">
        <v>0</v>
      </c>
      <c r="F9" s="47">
        <v>0</v>
      </c>
      <c r="G9" s="47">
        <v>0</v>
      </c>
      <c r="H9" s="253"/>
      <c r="I9" s="253"/>
      <c r="J9" s="116" t="s">
        <v>165</v>
      </c>
      <c r="K9" s="81"/>
      <c r="L9" s="80"/>
      <c r="M9" s="81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</row>
    <row r="10" spans="1:53" s="3" customFormat="1" ht="21.75" customHeight="1" x14ac:dyDescent="0.25">
      <c r="A10" s="257"/>
      <c r="B10" s="248"/>
      <c r="C10" s="139" t="s">
        <v>11</v>
      </c>
      <c r="D10" s="45">
        <f>SUM(E10:G10)</f>
        <v>2000</v>
      </c>
      <c r="E10" s="47">
        <v>2000</v>
      </c>
      <c r="F10" s="47">
        <f>F8+F9</f>
        <v>0</v>
      </c>
      <c r="G10" s="47">
        <f>SUM(G8:G9)</f>
        <v>0</v>
      </c>
      <c r="H10" s="253"/>
      <c r="I10" s="253"/>
      <c r="J10" s="116"/>
      <c r="K10" s="80"/>
      <c r="L10" s="80"/>
      <c r="M10" s="81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</row>
    <row r="11" spans="1:53" s="3" customFormat="1" ht="31.5" x14ac:dyDescent="0.25">
      <c r="A11" s="257" t="s">
        <v>44</v>
      </c>
      <c r="B11" s="248" t="s">
        <v>155</v>
      </c>
      <c r="C11" s="139" t="s">
        <v>14</v>
      </c>
      <c r="D11" s="13">
        <f>E11+F11+G11</f>
        <v>2000</v>
      </c>
      <c r="E11" s="47">
        <v>0</v>
      </c>
      <c r="F11" s="47">
        <v>2000</v>
      </c>
      <c r="G11" s="72">
        <v>0</v>
      </c>
      <c r="H11" s="253"/>
      <c r="I11" s="253"/>
      <c r="J11" s="116"/>
      <c r="K11" s="80"/>
      <c r="L11" s="81"/>
      <c r="M11" s="81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</row>
    <row r="12" spans="1:53" s="3" customFormat="1" ht="31.5" x14ac:dyDescent="0.25">
      <c r="A12" s="257"/>
      <c r="B12" s="248"/>
      <c r="C12" s="139" t="s">
        <v>15</v>
      </c>
      <c r="D12" s="13">
        <f>E12+F12+G12</f>
        <v>0</v>
      </c>
      <c r="E12" s="47">
        <v>0</v>
      </c>
      <c r="F12" s="47">
        <v>0</v>
      </c>
      <c r="G12" s="72">
        <v>0</v>
      </c>
      <c r="H12" s="253"/>
      <c r="I12" s="253"/>
      <c r="J12" s="116" t="s">
        <v>165</v>
      </c>
      <c r="K12" s="81"/>
      <c r="L12" s="81"/>
      <c r="M12" s="81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</row>
    <row r="13" spans="1:53" s="3" customFormat="1" ht="25.5" customHeight="1" x14ac:dyDescent="0.25">
      <c r="A13" s="257"/>
      <c r="B13" s="248"/>
      <c r="C13" s="139" t="s">
        <v>11</v>
      </c>
      <c r="D13" s="13">
        <f>D11+D12</f>
        <v>2000</v>
      </c>
      <c r="E13" s="72">
        <v>0</v>
      </c>
      <c r="F13" s="47">
        <f>F11+F12</f>
        <v>2000</v>
      </c>
      <c r="G13" s="47">
        <f>G11+G12</f>
        <v>0</v>
      </c>
      <c r="H13" s="253"/>
      <c r="I13" s="253"/>
      <c r="J13" s="116"/>
      <c r="K13" s="80"/>
      <c r="L13" s="81"/>
      <c r="M13" s="81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</row>
    <row r="14" spans="1:53" s="3" customFormat="1" ht="31.5" x14ac:dyDescent="0.25">
      <c r="A14" s="257" t="s">
        <v>45</v>
      </c>
      <c r="B14" s="248" t="s">
        <v>156</v>
      </c>
      <c r="C14" s="139" t="s">
        <v>14</v>
      </c>
      <c r="D14" s="13">
        <f>E14+F14+G14</f>
        <v>4000</v>
      </c>
      <c r="E14" s="72">
        <v>0</v>
      </c>
      <c r="F14" s="72">
        <v>0</v>
      </c>
      <c r="G14" s="72">
        <v>4000</v>
      </c>
      <c r="H14" s="253"/>
      <c r="I14" s="253"/>
      <c r="J14" s="116"/>
      <c r="K14" s="81"/>
      <c r="L14" s="81"/>
      <c r="M14" s="81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</row>
    <row r="15" spans="1:53" s="3" customFormat="1" ht="31.5" x14ac:dyDescent="0.25">
      <c r="A15" s="257"/>
      <c r="B15" s="248"/>
      <c r="C15" s="139" t="s">
        <v>15</v>
      </c>
      <c r="D15" s="13">
        <f>E15+F15+G15</f>
        <v>0</v>
      </c>
      <c r="E15" s="72">
        <v>0</v>
      </c>
      <c r="F15" s="72">
        <v>0</v>
      </c>
      <c r="G15" s="72">
        <v>0</v>
      </c>
      <c r="H15" s="253"/>
      <c r="I15" s="253"/>
      <c r="J15" s="116" t="s">
        <v>165</v>
      </c>
      <c r="K15" s="81"/>
      <c r="L15" s="81"/>
      <c r="M15" s="81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</row>
    <row r="16" spans="1:53" s="3" customFormat="1" x14ac:dyDescent="0.25">
      <c r="A16" s="257"/>
      <c r="B16" s="248"/>
      <c r="C16" s="139" t="s">
        <v>11</v>
      </c>
      <c r="D16" s="13">
        <f>D14+D15</f>
        <v>4000</v>
      </c>
      <c r="E16" s="72">
        <v>0</v>
      </c>
      <c r="F16" s="72">
        <f>F14+F15</f>
        <v>0</v>
      </c>
      <c r="G16" s="72">
        <f>G14+G15</f>
        <v>4000</v>
      </c>
      <c r="H16" s="253"/>
      <c r="I16" s="253"/>
      <c r="J16" s="117"/>
      <c r="K16" s="81"/>
      <c r="L16" s="81"/>
      <c r="M16" s="81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</row>
    <row r="17" spans="1:53" s="3" customFormat="1" ht="31.5" x14ac:dyDescent="0.25">
      <c r="A17" s="362" t="s">
        <v>91</v>
      </c>
      <c r="B17" s="248" t="s">
        <v>128</v>
      </c>
      <c r="C17" s="139" t="s">
        <v>14</v>
      </c>
      <c r="D17" s="13">
        <f>E17+F17+G17</f>
        <v>2338.7170800000004</v>
      </c>
      <c r="E17" s="72">
        <v>0</v>
      </c>
      <c r="F17" s="72">
        <f>2314.14512+24.57196</f>
        <v>2338.7170800000004</v>
      </c>
      <c r="G17" s="72">
        <v>0</v>
      </c>
      <c r="H17" s="253"/>
      <c r="I17" s="253"/>
      <c r="J17" s="116"/>
      <c r="K17" s="80"/>
      <c r="L17" s="80"/>
      <c r="M17" s="81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</row>
    <row r="18" spans="1:53" s="3" customFormat="1" ht="31.5" x14ac:dyDescent="0.25">
      <c r="A18" s="363"/>
      <c r="B18" s="248"/>
      <c r="C18" s="139" t="s">
        <v>15</v>
      </c>
      <c r="D18" s="13">
        <f t="shared" ref="D18:D22" si="0">E18+F18+G18</f>
        <v>23398.578430000001</v>
      </c>
      <c r="E18" s="72">
        <v>0</v>
      </c>
      <c r="F18" s="72">
        <v>23398.578430000001</v>
      </c>
      <c r="G18" s="72">
        <v>0</v>
      </c>
      <c r="H18" s="253"/>
      <c r="I18" s="253"/>
      <c r="J18" s="116"/>
      <c r="K18" s="81"/>
      <c r="L18" s="81"/>
      <c r="M18" s="81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</row>
    <row r="19" spans="1:53" s="3" customFormat="1" x14ac:dyDescent="0.25">
      <c r="A19" s="364"/>
      <c r="B19" s="248"/>
      <c r="C19" s="139" t="s">
        <v>11</v>
      </c>
      <c r="D19" s="13">
        <f t="shared" si="0"/>
        <v>25737.295510000004</v>
      </c>
      <c r="E19" s="72">
        <f>E17+E18</f>
        <v>0</v>
      </c>
      <c r="F19" s="72">
        <f>F17+F18</f>
        <v>25737.295510000004</v>
      </c>
      <c r="G19" s="72">
        <v>0</v>
      </c>
      <c r="H19" s="253"/>
      <c r="I19" s="253"/>
      <c r="J19" s="116"/>
      <c r="K19" s="81"/>
      <c r="L19" s="81"/>
      <c r="M19" s="81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</row>
    <row r="20" spans="1:53" s="3" customFormat="1" ht="31.5" x14ac:dyDescent="0.25">
      <c r="A20" s="362" t="s">
        <v>97</v>
      </c>
      <c r="B20" s="248" t="s">
        <v>129</v>
      </c>
      <c r="C20" s="139" t="s">
        <v>14</v>
      </c>
      <c r="D20" s="13">
        <f t="shared" si="0"/>
        <v>3446.2430799999997</v>
      </c>
      <c r="E20" s="72">
        <v>0</v>
      </c>
      <c r="F20" s="72">
        <f>3410.02022+36.22286</f>
        <v>3446.2430799999997</v>
      </c>
      <c r="G20" s="72">
        <v>0</v>
      </c>
      <c r="H20" s="253"/>
      <c r="I20" s="253"/>
      <c r="J20" s="116"/>
      <c r="K20" s="80"/>
      <c r="L20" s="80"/>
      <c r="M20" s="81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</row>
    <row r="21" spans="1:53" s="3" customFormat="1" ht="31.5" x14ac:dyDescent="0.25">
      <c r="A21" s="363"/>
      <c r="B21" s="248"/>
      <c r="C21" s="139" t="s">
        <v>15</v>
      </c>
      <c r="D21" s="13">
        <f t="shared" si="0"/>
        <v>34479.0933</v>
      </c>
      <c r="E21" s="72">
        <v>0</v>
      </c>
      <c r="F21" s="72">
        <v>34479.0933</v>
      </c>
      <c r="G21" s="72">
        <v>0</v>
      </c>
      <c r="H21" s="253"/>
      <c r="I21" s="253"/>
      <c r="J21" s="116"/>
      <c r="K21" s="81"/>
      <c r="L21" s="80"/>
      <c r="M21" s="81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</row>
    <row r="22" spans="1:53" s="3" customFormat="1" x14ac:dyDescent="0.25">
      <c r="A22" s="364"/>
      <c r="B22" s="248"/>
      <c r="C22" s="139" t="s">
        <v>11</v>
      </c>
      <c r="D22" s="13">
        <f t="shared" si="0"/>
        <v>37925.336380000001</v>
      </c>
      <c r="E22" s="72">
        <f>E20+E21</f>
        <v>0</v>
      </c>
      <c r="F22" s="72">
        <f>F20+F21</f>
        <v>37925.336380000001</v>
      </c>
      <c r="G22" s="72">
        <v>0</v>
      </c>
      <c r="H22" s="253"/>
      <c r="I22" s="253"/>
      <c r="J22" s="116"/>
      <c r="K22" s="81"/>
      <c r="L22" s="80"/>
      <c r="M22" s="81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</row>
    <row r="23" spans="1:53" s="3" customFormat="1" x14ac:dyDescent="0.25">
      <c r="A23" s="256" t="s">
        <v>150</v>
      </c>
      <c r="B23" s="256"/>
      <c r="C23" s="256"/>
      <c r="D23" s="256"/>
      <c r="E23" s="256"/>
      <c r="F23" s="256"/>
      <c r="G23" s="256"/>
      <c r="H23" s="256"/>
      <c r="I23" s="256"/>
      <c r="J23" s="116"/>
      <c r="K23" s="86"/>
      <c r="L23" s="86"/>
      <c r="M23" s="86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</row>
    <row r="24" spans="1:53" s="3" customFormat="1" ht="31.5" x14ac:dyDescent="0.25">
      <c r="A24" s="258" t="s">
        <v>133</v>
      </c>
      <c r="B24" s="248" t="s">
        <v>152</v>
      </c>
      <c r="C24" s="139" t="s">
        <v>14</v>
      </c>
      <c r="D24" s="76">
        <f>E24+F24++G24</f>
        <v>700</v>
      </c>
      <c r="E24" s="72">
        <v>0</v>
      </c>
      <c r="F24" s="76">
        <v>300</v>
      </c>
      <c r="G24" s="76">
        <v>400</v>
      </c>
      <c r="H24" s="248" t="s">
        <v>16</v>
      </c>
      <c r="I24" s="248" t="s">
        <v>153</v>
      </c>
      <c r="J24" s="116"/>
      <c r="K24" s="86"/>
      <c r="L24" s="86"/>
      <c r="M24" s="86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</row>
    <row r="25" spans="1:53" s="3" customFormat="1" ht="31.5" x14ac:dyDescent="0.25">
      <c r="A25" s="258"/>
      <c r="B25" s="248"/>
      <c r="C25" s="139" t="s">
        <v>15</v>
      </c>
      <c r="D25" s="76">
        <f t="shared" ref="D25:D26" si="1">E25+F25++G25</f>
        <v>0</v>
      </c>
      <c r="E25" s="72">
        <v>0</v>
      </c>
      <c r="F25" s="76">
        <v>0</v>
      </c>
      <c r="G25" s="76">
        <v>0</v>
      </c>
      <c r="H25" s="248"/>
      <c r="I25" s="248"/>
      <c r="J25" s="116" t="s">
        <v>165</v>
      </c>
      <c r="K25" s="86"/>
      <c r="L25" s="86"/>
      <c r="M25" s="86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</row>
    <row r="26" spans="1:53" s="3" customFormat="1" x14ac:dyDescent="0.25">
      <c r="A26" s="258"/>
      <c r="B26" s="248"/>
      <c r="C26" s="139" t="s">
        <v>11</v>
      </c>
      <c r="D26" s="76">
        <f t="shared" si="1"/>
        <v>700</v>
      </c>
      <c r="E26" s="72">
        <v>0</v>
      </c>
      <c r="F26" s="76">
        <v>300</v>
      </c>
      <c r="G26" s="76">
        <v>400</v>
      </c>
      <c r="H26" s="248"/>
      <c r="I26" s="248"/>
      <c r="J26" s="116"/>
      <c r="K26" s="86"/>
      <c r="L26" s="86"/>
      <c r="M26" s="86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</row>
    <row r="27" spans="1:53" s="3" customFormat="1" ht="15.75" customHeight="1" x14ac:dyDescent="0.25">
      <c r="A27" s="256" t="s">
        <v>154</v>
      </c>
      <c r="B27" s="256"/>
      <c r="C27" s="256"/>
      <c r="D27" s="256"/>
      <c r="E27" s="256"/>
      <c r="F27" s="256"/>
      <c r="G27" s="256"/>
      <c r="H27" s="256"/>
      <c r="I27" s="256"/>
      <c r="J27" s="116"/>
      <c r="K27" s="86"/>
      <c r="L27" s="86"/>
      <c r="M27" s="86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</row>
    <row r="28" spans="1:53" s="3" customFormat="1" ht="31.5" x14ac:dyDescent="0.25">
      <c r="A28" s="258" t="s">
        <v>151</v>
      </c>
      <c r="B28" s="248" t="s">
        <v>137</v>
      </c>
      <c r="C28" s="139" t="s">
        <v>14</v>
      </c>
      <c r="D28" s="76">
        <v>1000</v>
      </c>
      <c r="E28" s="72">
        <v>0</v>
      </c>
      <c r="F28" s="76">
        <v>0</v>
      </c>
      <c r="G28" s="76">
        <v>1000</v>
      </c>
      <c r="H28" s="248" t="s">
        <v>16</v>
      </c>
      <c r="I28" s="248" t="s">
        <v>26</v>
      </c>
      <c r="J28" s="116"/>
      <c r="K28" s="86"/>
      <c r="L28" s="86"/>
      <c r="M28" s="86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</row>
    <row r="29" spans="1:53" s="3" customFormat="1" ht="31.5" x14ac:dyDescent="0.25">
      <c r="A29" s="258"/>
      <c r="B29" s="248"/>
      <c r="C29" s="139" t="s">
        <v>15</v>
      </c>
      <c r="D29" s="76">
        <v>0</v>
      </c>
      <c r="E29" s="72">
        <v>0</v>
      </c>
      <c r="F29" s="76">
        <v>0</v>
      </c>
      <c r="G29" s="76">
        <v>0</v>
      </c>
      <c r="H29" s="248"/>
      <c r="I29" s="248"/>
      <c r="J29" s="116" t="s">
        <v>141</v>
      </c>
      <c r="K29" s="86"/>
      <c r="L29" s="86"/>
      <c r="M29" s="86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</row>
    <row r="30" spans="1:53" s="3" customFormat="1" x14ac:dyDescent="0.25">
      <c r="A30" s="258"/>
      <c r="B30" s="248"/>
      <c r="C30" s="139" t="s">
        <v>11</v>
      </c>
      <c r="D30" s="76">
        <v>1000</v>
      </c>
      <c r="E30" s="72">
        <v>0</v>
      </c>
      <c r="F30" s="76">
        <v>0</v>
      </c>
      <c r="G30" s="76">
        <v>1000</v>
      </c>
      <c r="H30" s="248"/>
      <c r="I30" s="248"/>
      <c r="J30" s="116"/>
      <c r="K30" s="86"/>
      <c r="L30" s="86"/>
      <c r="M30" s="86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</row>
    <row r="31" spans="1:53" s="3" customFormat="1" ht="31.5" x14ac:dyDescent="0.25">
      <c r="A31" s="259"/>
      <c r="B31" s="262" t="s">
        <v>121</v>
      </c>
      <c r="C31" s="141" t="s">
        <v>14</v>
      </c>
      <c r="D31" s="75">
        <f>E31+F31+G31</f>
        <v>15484.960160000001</v>
      </c>
      <c r="E31" s="75">
        <f>E8+E14+E11+E17+E24+E28</f>
        <v>2000</v>
      </c>
      <c r="F31" s="75">
        <f>F8+F14+F11+F17+F24+F28+F20</f>
        <v>8084.9601600000005</v>
      </c>
      <c r="G31" s="75">
        <f t="shared" ref="G31" si="2">G8+G14+G11+G17+G24+G28</f>
        <v>5400</v>
      </c>
      <c r="H31" s="252"/>
      <c r="I31" s="252"/>
      <c r="J31" s="116"/>
      <c r="K31" s="86"/>
      <c r="L31" s="86"/>
      <c r="M31" s="86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</row>
    <row r="32" spans="1:53" s="3" customFormat="1" ht="31.5" x14ac:dyDescent="0.25">
      <c r="A32" s="260"/>
      <c r="B32" s="263"/>
      <c r="C32" s="141" t="s">
        <v>15</v>
      </c>
      <c r="D32" s="75">
        <f t="shared" ref="D32:D33" si="3">E32+F32+G32</f>
        <v>57877.671730000002</v>
      </c>
      <c r="E32" s="13">
        <f>E9+E12+E15+E18+E21+E25+E29</f>
        <v>0</v>
      </c>
      <c r="F32" s="13">
        <f t="shared" ref="F32:G32" si="4">F9+F12+F15+F18+F21+F25+F29</f>
        <v>57877.671730000002</v>
      </c>
      <c r="G32" s="13">
        <f t="shared" si="4"/>
        <v>0</v>
      </c>
      <c r="H32" s="253"/>
      <c r="I32" s="253"/>
      <c r="J32" s="116"/>
      <c r="K32" s="86"/>
      <c r="L32" s="86"/>
      <c r="M32" s="86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</row>
    <row r="33" spans="1:53" s="3" customFormat="1" x14ac:dyDescent="0.25">
      <c r="A33" s="261"/>
      <c r="B33" s="241"/>
      <c r="C33" s="154" t="s">
        <v>11</v>
      </c>
      <c r="D33" s="75">
        <f t="shared" si="3"/>
        <v>73362.631890000004</v>
      </c>
      <c r="E33" s="109">
        <f>E31+E32</f>
        <v>2000</v>
      </c>
      <c r="F33" s="109">
        <f t="shared" ref="F33:G33" si="5">F31+F32</f>
        <v>65962.631890000004</v>
      </c>
      <c r="G33" s="109">
        <f t="shared" si="5"/>
        <v>5400</v>
      </c>
      <c r="H33" s="253"/>
      <c r="I33" s="253"/>
      <c r="J33" s="116"/>
      <c r="K33" s="86"/>
      <c r="L33" s="86"/>
      <c r="M33" s="86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</row>
    <row r="34" spans="1:53" s="3" customFormat="1" ht="37.5" customHeight="1" x14ac:dyDescent="0.25">
      <c r="A34" s="264" t="s">
        <v>123</v>
      </c>
      <c r="B34" s="265"/>
      <c r="C34" s="265"/>
      <c r="D34" s="265"/>
      <c r="E34" s="265"/>
      <c r="F34" s="265"/>
      <c r="G34" s="265"/>
      <c r="H34" s="265"/>
      <c r="I34" s="266"/>
      <c r="J34" s="116"/>
      <c r="K34" s="86"/>
      <c r="L34" s="86"/>
      <c r="M34" s="86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</row>
    <row r="35" spans="1:53" s="3" customFormat="1" ht="43.15" customHeight="1" x14ac:dyDescent="0.25">
      <c r="A35" s="267" t="s">
        <v>114</v>
      </c>
      <c r="B35" s="268"/>
      <c r="C35" s="268"/>
      <c r="D35" s="268"/>
      <c r="E35" s="268"/>
      <c r="F35" s="268"/>
      <c r="G35" s="268"/>
      <c r="H35" s="268"/>
      <c r="I35" s="269"/>
      <c r="J35" s="116"/>
      <c r="K35" s="86"/>
      <c r="L35" s="86"/>
      <c r="M35" s="86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s="3" customFormat="1" ht="31.5" x14ac:dyDescent="0.25">
      <c r="A36" s="257" t="s">
        <v>113</v>
      </c>
      <c r="B36" s="252" t="s">
        <v>114</v>
      </c>
      <c r="C36" s="139" t="s">
        <v>14</v>
      </c>
      <c r="D36" s="13">
        <v>952</v>
      </c>
      <c r="E36" s="72">
        <v>952</v>
      </c>
      <c r="F36" s="72">
        <v>0</v>
      </c>
      <c r="G36" s="74">
        <v>0</v>
      </c>
      <c r="H36" s="248" t="s">
        <v>16</v>
      </c>
      <c r="I36" s="252" t="s">
        <v>72</v>
      </c>
      <c r="J36" s="116"/>
      <c r="K36" s="86"/>
      <c r="L36" s="86"/>
      <c r="M36" s="86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s="3" customFormat="1" ht="31.5" x14ac:dyDescent="0.25">
      <c r="A37" s="257"/>
      <c r="B37" s="253"/>
      <c r="C37" s="139" t="s">
        <v>15</v>
      </c>
      <c r="D37" s="75">
        <v>12648.3</v>
      </c>
      <c r="E37" s="72">
        <v>12648.3</v>
      </c>
      <c r="F37" s="72">
        <v>0</v>
      </c>
      <c r="G37" s="74">
        <v>0</v>
      </c>
      <c r="H37" s="248"/>
      <c r="I37" s="253"/>
      <c r="J37" s="116" t="s">
        <v>166</v>
      </c>
      <c r="K37" s="86"/>
      <c r="L37" s="86"/>
      <c r="M37" s="86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</row>
    <row r="38" spans="1:53" s="3" customFormat="1" x14ac:dyDescent="0.25">
      <c r="A38" s="257"/>
      <c r="B38" s="254"/>
      <c r="C38" s="139" t="s">
        <v>11</v>
      </c>
      <c r="D38" s="75">
        <f>D36+D37</f>
        <v>13600.3</v>
      </c>
      <c r="E38" s="72">
        <f>E36+E37</f>
        <v>13600.3</v>
      </c>
      <c r="F38" s="72">
        <f>F36+F37</f>
        <v>0</v>
      </c>
      <c r="G38" s="74">
        <v>0</v>
      </c>
      <c r="H38" s="248"/>
      <c r="I38" s="253"/>
      <c r="J38" s="116"/>
      <c r="K38" s="86"/>
      <c r="L38" s="86"/>
      <c r="M38" s="86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</row>
    <row r="39" spans="1:53" s="3" customFormat="1" ht="31.5" customHeight="1" x14ac:dyDescent="0.25">
      <c r="A39" s="257" t="s">
        <v>130</v>
      </c>
      <c r="B39" s="248" t="s">
        <v>73</v>
      </c>
      <c r="C39" s="139" t="s">
        <v>14</v>
      </c>
      <c r="D39" s="13">
        <v>952</v>
      </c>
      <c r="E39" s="72">
        <v>952</v>
      </c>
      <c r="F39" s="72">
        <v>0</v>
      </c>
      <c r="G39" s="74">
        <v>0</v>
      </c>
      <c r="H39" s="248" t="s">
        <v>16</v>
      </c>
      <c r="I39" s="253"/>
      <c r="J39" s="116"/>
      <c r="K39" s="86"/>
      <c r="L39" s="86"/>
      <c r="M39" s="86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</row>
    <row r="40" spans="1:53" s="3" customFormat="1" ht="31.5" x14ac:dyDescent="0.25">
      <c r="A40" s="257"/>
      <c r="B40" s="248"/>
      <c r="C40" s="139" t="s">
        <v>15</v>
      </c>
      <c r="D40" s="75">
        <v>12648.3</v>
      </c>
      <c r="E40" s="72">
        <v>12648.3</v>
      </c>
      <c r="F40" s="72">
        <v>0</v>
      </c>
      <c r="G40" s="74">
        <v>0</v>
      </c>
      <c r="H40" s="248"/>
      <c r="I40" s="253"/>
      <c r="J40" s="116"/>
      <c r="K40" s="86"/>
      <c r="L40" s="86"/>
      <c r="M40" s="86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</row>
    <row r="41" spans="1:53" s="3" customFormat="1" x14ac:dyDescent="0.25">
      <c r="A41" s="257"/>
      <c r="B41" s="248"/>
      <c r="C41" s="139" t="s">
        <v>11</v>
      </c>
      <c r="D41" s="75">
        <f>D39+D40</f>
        <v>13600.3</v>
      </c>
      <c r="E41" s="72">
        <f>E39+E40</f>
        <v>13600.3</v>
      </c>
      <c r="F41" s="72">
        <f>F39+F40</f>
        <v>0</v>
      </c>
      <c r="G41" s="74">
        <v>0</v>
      </c>
      <c r="H41" s="248"/>
      <c r="I41" s="253"/>
      <c r="J41" s="116"/>
      <c r="K41" s="86"/>
      <c r="L41" s="86"/>
      <c r="M41" s="86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</row>
    <row r="42" spans="1:53" s="3" customFormat="1" ht="75" x14ac:dyDescent="0.25">
      <c r="A42" s="149" t="s">
        <v>52</v>
      </c>
      <c r="B42" s="115" t="s">
        <v>131</v>
      </c>
      <c r="C42" s="139" t="s">
        <v>14</v>
      </c>
      <c r="D42" s="75">
        <f>E42+F42+G42</f>
        <v>853.774</v>
      </c>
      <c r="E42" s="72">
        <v>278.774</v>
      </c>
      <c r="F42" s="72">
        <v>285</v>
      </c>
      <c r="G42" s="74">
        <v>290</v>
      </c>
      <c r="H42" s="139" t="s">
        <v>16</v>
      </c>
      <c r="I42" s="253"/>
      <c r="J42" s="116"/>
      <c r="K42" s="86"/>
      <c r="L42" s="86"/>
      <c r="M42" s="86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</row>
    <row r="43" spans="1:53" s="3" customFormat="1" ht="27.75" customHeight="1" x14ac:dyDescent="0.25">
      <c r="A43" s="270"/>
      <c r="B43" s="292" t="s">
        <v>120</v>
      </c>
      <c r="C43" s="141" t="s">
        <v>14</v>
      </c>
      <c r="D43" s="75">
        <f>E43+F43+G43</f>
        <v>2757.7739999999999</v>
      </c>
      <c r="E43" s="13">
        <f>E36+E39+E42</f>
        <v>2182.7739999999999</v>
      </c>
      <c r="F43" s="13">
        <f t="shared" ref="F43:G43" si="6">F36+F39+F42</f>
        <v>285</v>
      </c>
      <c r="G43" s="13">
        <f t="shared" si="6"/>
        <v>290</v>
      </c>
      <c r="H43" s="262" t="s">
        <v>16</v>
      </c>
      <c r="I43" s="253"/>
      <c r="J43" s="116"/>
      <c r="K43" s="86"/>
      <c r="L43" s="86"/>
      <c r="M43" s="86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</row>
    <row r="44" spans="1:53" s="3" customFormat="1" ht="30" customHeight="1" x14ac:dyDescent="0.25">
      <c r="A44" s="271"/>
      <c r="B44" s="293"/>
      <c r="C44" s="141" t="s">
        <v>15</v>
      </c>
      <c r="D44" s="75">
        <f t="shared" ref="D44:D45" si="7">E44+F44+G44</f>
        <v>25296.6</v>
      </c>
      <c r="E44" s="13">
        <f>E37+E40</f>
        <v>25296.6</v>
      </c>
      <c r="F44" s="13">
        <f t="shared" ref="F44:G44" si="8">F37+F40</f>
        <v>0</v>
      </c>
      <c r="G44" s="13">
        <f t="shared" si="8"/>
        <v>0</v>
      </c>
      <c r="H44" s="263"/>
      <c r="I44" s="253"/>
      <c r="J44" s="116"/>
      <c r="K44" s="86"/>
      <c r="L44" s="86"/>
      <c r="M44" s="86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</row>
    <row r="45" spans="1:53" s="3" customFormat="1" x14ac:dyDescent="0.25">
      <c r="A45" s="272"/>
      <c r="B45" s="294"/>
      <c r="C45" s="141" t="s">
        <v>11</v>
      </c>
      <c r="D45" s="75">
        <f t="shared" si="7"/>
        <v>28054.374</v>
      </c>
      <c r="E45" s="13">
        <f>E43+E44</f>
        <v>27479.374</v>
      </c>
      <c r="F45" s="13">
        <f t="shared" ref="F45:G45" si="9">F43+F44</f>
        <v>285</v>
      </c>
      <c r="G45" s="13">
        <f t="shared" si="9"/>
        <v>290</v>
      </c>
      <c r="H45" s="241"/>
      <c r="I45" s="254"/>
      <c r="J45" s="116"/>
      <c r="K45" s="86"/>
      <c r="L45" s="86"/>
      <c r="M45" s="86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</row>
    <row r="46" spans="1:53" s="3" customFormat="1" ht="48.75" customHeight="1" x14ac:dyDescent="0.25">
      <c r="A46" s="295" t="s">
        <v>115</v>
      </c>
      <c r="B46" s="296"/>
      <c r="C46" s="296"/>
      <c r="D46" s="296"/>
      <c r="E46" s="296"/>
      <c r="F46" s="296"/>
      <c r="G46" s="296"/>
      <c r="H46" s="296"/>
      <c r="I46" s="297"/>
      <c r="J46" s="116"/>
      <c r="K46" s="86"/>
      <c r="L46" s="86"/>
      <c r="M46" s="86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</row>
    <row r="47" spans="1:53" s="3" customFormat="1" ht="24.75" customHeight="1" x14ac:dyDescent="0.25">
      <c r="A47" s="267" t="s">
        <v>116</v>
      </c>
      <c r="B47" s="268"/>
      <c r="C47" s="268"/>
      <c r="D47" s="268"/>
      <c r="E47" s="268"/>
      <c r="F47" s="268"/>
      <c r="G47" s="268"/>
      <c r="H47" s="268"/>
      <c r="I47" s="269"/>
      <c r="J47" s="116"/>
      <c r="K47" s="86"/>
      <c r="L47" s="86"/>
      <c r="M47" s="86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</row>
    <row r="48" spans="1:53" s="3" customFormat="1" ht="31.5" x14ac:dyDescent="0.25">
      <c r="A48" s="245" t="s">
        <v>117</v>
      </c>
      <c r="B48" s="252" t="s">
        <v>77</v>
      </c>
      <c r="C48" s="139" t="s">
        <v>14</v>
      </c>
      <c r="D48" s="13">
        <f>SUM(E48:G48)</f>
        <v>0</v>
      </c>
      <c r="E48" s="72">
        <v>0</v>
      </c>
      <c r="F48" s="72">
        <v>0</v>
      </c>
      <c r="G48" s="74">
        <v>0</v>
      </c>
      <c r="H48" s="248" t="s">
        <v>16</v>
      </c>
      <c r="I48" s="248" t="s">
        <v>22</v>
      </c>
      <c r="J48" s="116"/>
      <c r="K48" s="86"/>
      <c r="L48" s="86"/>
      <c r="M48" s="86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</row>
    <row r="49" spans="1:53" s="3" customFormat="1" ht="31.5" x14ac:dyDescent="0.25">
      <c r="A49" s="246"/>
      <c r="B49" s="253"/>
      <c r="C49" s="139" t="s">
        <v>15</v>
      </c>
      <c r="D49" s="13">
        <f t="shared" ref="D49:D53" si="10">SUM(E49:G49)</f>
        <v>0</v>
      </c>
      <c r="E49" s="72">
        <v>0</v>
      </c>
      <c r="F49" s="72">
        <v>0</v>
      </c>
      <c r="G49" s="74">
        <v>0</v>
      </c>
      <c r="H49" s="248"/>
      <c r="I49" s="248"/>
      <c r="J49" s="116"/>
      <c r="K49" s="86"/>
      <c r="L49" s="86"/>
      <c r="M49" s="86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</row>
    <row r="50" spans="1:53" s="3" customFormat="1" x14ac:dyDescent="0.25">
      <c r="A50" s="247"/>
      <c r="B50" s="254"/>
      <c r="C50" s="139" t="s">
        <v>11</v>
      </c>
      <c r="D50" s="13">
        <v>0</v>
      </c>
      <c r="E50" s="72">
        <v>0</v>
      </c>
      <c r="F50" s="72">
        <v>0</v>
      </c>
      <c r="G50" s="74">
        <v>0</v>
      </c>
      <c r="H50" s="248"/>
      <c r="I50" s="248"/>
      <c r="J50" s="116"/>
      <c r="K50" s="86"/>
      <c r="L50" s="86"/>
      <c r="M50" s="86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</row>
    <row r="51" spans="1:53" s="3" customFormat="1" ht="31.5" x14ac:dyDescent="0.25">
      <c r="A51" s="245" t="s">
        <v>57</v>
      </c>
      <c r="B51" s="252" t="s">
        <v>140</v>
      </c>
      <c r="C51" s="139" t="s">
        <v>14</v>
      </c>
      <c r="D51" s="13">
        <v>0</v>
      </c>
      <c r="E51" s="72">
        <v>116.7</v>
      </c>
      <c r="F51" s="72">
        <v>0</v>
      </c>
      <c r="G51" s="74">
        <v>0</v>
      </c>
      <c r="H51" s="248"/>
      <c r="I51" s="248"/>
      <c r="J51" s="116"/>
      <c r="K51" s="86"/>
      <c r="L51" s="86"/>
      <c r="M51" s="86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</row>
    <row r="52" spans="1:53" s="3" customFormat="1" ht="31.5" x14ac:dyDescent="0.25">
      <c r="A52" s="246"/>
      <c r="B52" s="253"/>
      <c r="C52" s="139" t="s">
        <v>15</v>
      </c>
      <c r="D52" s="13">
        <v>0</v>
      </c>
      <c r="E52" s="72">
        <v>0</v>
      </c>
      <c r="F52" s="72">
        <v>0</v>
      </c>
      <c r="G52" s="74">
        <v>0</v>
      </c>
      <c r="H52" s="248"/>
      <c r="I52" s="248"/>
      <c r="J52" s="116" t="s">
        <v>142</v>
      </c>
      <c r="K52" s="86"/>
      <c r="L52" s="86"/>
      <c r="M52" s="86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</row>
    <row r="53" spans="1:53" s="3" customFormat="1" x14ac:dyDescent="0.25">
      <c r="A53" s="247"/>
      <c r="B53" s="254"/>
      <c r="C53" s="139" t="s">
        <v>11</v>
      </c>
      <c r="D53" s="13">
        <f t="shared" si="10"/>
        <v>116.7</v>
      </c>
      <c r="E53" s="72">
        <v>116.7</v>
      </c>
      <c r="F53" s="72">
        <v>0</v>
      </c>
      <c r="G53" s="72">
        <v>0</v>
      </c>
      <c r="H53" s="248"/>
      <c r="I53" s="248"/>
      <c r="J53" s="117"/>
      <c r="K53" s="86"/>
      <c r="L53" s="86"/>
      <c r="M53" s="86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</row>
    <row r="54" spans="1:53" s="3" customFormat="1" ht="33.75" customHeight="1" x14ac:dyDescent="0.25">
      <c r="A54" s="273" t="s">
        <v>118</v>
      </c>
      <c r="B54" s="274"/>
      <c r="C54" s="274"/>
      <c r="D54" s="274"/>
      <c r="E54" s="274"/>
      <c r="F54" s="274"/>
      <c r="G54" s="274"/>
      <c r="H54" s="274"/>
      <c r="I54" s="275"/>
      <c r="J54" s="117"/>
      <c r="K54" s="86"/>
      <c r="L54" s="86"/>
      <c r="M54" s="86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</row>
    <row r="55" spans="1:53" s="3" customFormat="1" ht="31.5" x14ac:dyDescent="0.25">
      <c r="A55" s="257" t="s">
        <v>79</v>
      </c>
      <c r="B55" s="248" t="s">
        <v>111</v>
      </c>
      <c r="C55" s="139" t="s">
        <v>14</v>
      </c>
      <c r="D55" s="13">
        <f>E55+F55</f>
        <v>235.51</v>
      </c>
      <c r="E55" s="72">
        <v>0</v>
      </c>
      <c r="F55" s="72">
        <v>235.51</v>
      </c>
      <c r="G55" s="22">
        <v>0</v>
      </c>
      <c r="H55" s="276" t="s">
        <v>16</v>
      </c>
      <c r="I55" s="277" t="s">
        <v>34</v>
      </c>
      <c r="J55" s="117"/>
      <c r="K55" s="86"/>
      <c r="L55" s="86"/>
      <c r="M55" s="86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</row>
    <row r="56" spans="1:53" s="3" customFormat="1" ht="31.5" x14ac:dyDescent="0.25">
      <c r="A56" s="257"/>
      <c r="B56" s="248"/>
      <c r="C56" s="139" t="s">
        <v>15</v>
      </c>
      <c r="D56" s="13">
        <f t="shared" ref="D56:D57" si="11">E56+F56</f>
        <v>2381.2661600000001</v>
      </c>
      <c r="E56" s="72">
        <v>0</v>
      </c>
      <c r="F56" s="72">
        <v>2381.2661600000001</v>
      </c>
      <c r="G56" s="22">
        <v>0</v>
      </c>
      <c r="H56" s="276"/>
      <c r="I56" s="278"/>
      <c r="J56" s="117"/>
      <c r="K56" s="86"/>
      <c r="L56" s="86"/>
      <c r="M56" s="86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</row>
    <row r="57" spans="1:53" s="3" customFormat="1" x14ac:dyDescent="0.25">
      <c r="A57" s="257"/>
      <c r="B57" s="248"/>
      <c r="C57" s="139" t="s">
        <v>11</v>
      </c>
      <c r="D57" s="13">
        <f t="shared" si="11"/>
        <v>2616.7761600000003</v>
      </c>
      <c r="E57" s="72">
        <f>E55+E56</f>
        <v>0</v>
      </c>
      <c r="F57" s="72">
        <v>2616.7761600000003</v>
      </c>
      <c r="G57" s="22">
        <v>0</v>
      </c>
      <c r="H57" s="276"/>
      <c r="I57" s="279"/>
      <c r="J57" s="117"/>
      <c r="K57" s="86"/>
      <c r="L57" s="86"/>
      <c r="M57" s="86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</row>
    <row r="58" spans="1:53" s="3" customFormat="1" ht="30.75" customHeight="1" x14ac:dyDescent="0.25">
      <c r="A58" s="280" t="s">
        <v>119</v>
      </c>
      <c r="B58" s="281"/>
      <c r="C58" s="18" t="s">
        <v>14</v>
      </c>
      <c r="D58" s="67">
        <f>E58+F58+G58</f>
        <v>352.21</v>
      </c>
      <c r="E58" s="67">
        <f>E48+E51+E55</f>
        <v>116.7</v>
      </c>
      <c r="F58" s="67">
        <f t="shared" ref="F58:G59" si="12">F48+F51+F55</f>
        <v>235.51</v>
      </c>
      <c r="G58" s="67">
        <f t="shared" si="12"/>
        <v>0</v>
      </c>
      <c r="H58" s="286"/>
      <c r="I58" s="287"/>
      <c r="J58" s="116"/>
      <c r="K58" s="86"/>
      <c r="L58" s="86"/>
      <c r="M58" s="86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</row>
    <row r="59" spans="1:53" s="3" customFormat="1" ht="30.75" customHeight="1" x14ac:dyDescent="0.25">
      <c r="A59" s="282"/>
      <c r="B59" s="283"/>
      <c r="C59" s="18" t="s">
        <v>15</v>
      </c>
      <c r="D59" s="67">
        <f t="shared" ref="D59:D60" si="13">E59+F59+G59</f>
        <v>2381.2661600000001</v>
      </c>
      <c r="E59" s="67">
        <f>E49+E52+E56</f>
        <v>0</v>
      </c>
      <c r="F59" s="67">
        <f t="shared" si="12"/>
        <v>2381.2661600000001</v>
      </c>
      <c r="G59" s="67">
        <f t="shared" si="12"/>
        <v>0</v>
      </c>
      <c r="H59" s="288"/>
      <c r="I59" s="289"/>
      <c r="J59" s="124"/>
      <c r="K59" s="86"/>
      <c r="L59" s="86"/>
      <c r="M59" s="86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</row>
    <row r="60" spans="1:53" s="3" customFormat="1" x14ac:dyDescent="0.25">
      <c r="A60" s="284"/>
      <c r="B60" s="285"/>
      <c r="C60" s="18" t="s">
        <v>11</v>
      </c>
      <c r="D60" s="67">
        <f t="shared" si="13"/>
        <v>2733.4761600000002</v>
      </c>
      <c r="E60" s="67">
        <f>E58+E59</f>
        <v>116.7</v>
      </c>
      <c r="F60" s="67">
        <f t="shared" ref="F60:G60" si="14">F58+F59</f>
        <v>2616.7761600000003</v>
      </c>
      <c r="G60" s="67">
        <f t="shared" si="14"/>
        <v>0</v>
      </c>
      <c r="H60" s="290"/>
      <c r="I60" s="291"/>
      <c r="J60" s="124"/>
      <c r="K60" s="86"/>
      <c r="L60" s="86"/>
      <c r="M60" s="86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</row>
    <row r="61" spans="1:53" s="123" customFormat="1" ht="31.5" x14ac:dyDescent="0.25">
      <c r="A61" s="309" t="s">
        <v>179</v>
      </c>
      <c r="B61" s="309"/>
      <c r="C61" s="155" t="s">
        <v>14</v>
      </c>
      <c r="D61" s="83">
        <f>E61+F61+G61</f>
        <v>18594.944159999999</v>
      </c>
      <c r="E61" s="83">
        <f>E58+E43+E31</f>
        <v>4299.4740000000002</v>
      </c>
      <c r="F61" s="83">
        <f t="shared" ref="F61:G62" si="15">F58+F43+F31</f>
        <v>8605.4701600000008</v>
      </c>
      <c r="G61" s="83">
        <f t="shared" si="15"/>
        <v>5690</v>
      </c>
      <c r="H61" s="131"/>
      <c r="I61" s="132"/>
      <c r="J61" s="125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</row>
    <row r="62" spans="1:53" s="3" customFormat="1" ht="31.5" x14ac:dyDescent="0.25">
      <c r="A62" s="309"/>
      <c r="B62" s="309"/>
      <c r="C62" s="155" t="s">
        <v>15</v>
      </c>
      <c r="D62" s="83">
        <f t="shared" ref="D62:D63" si="16">E62+F62+G62</f>
        <v>85555.537890000007</v>
      </c>
      <c r="E62" s="83">
        <f>E59+E44+E32</f>
        <v>25296.6</v>
      </c>
      <c r="F62" s="83">
        <f t="shared" si="15"/>
        <v>60258.937890000001</v>
      </c>
      <c r="G62" s="83">
        <f t="shared" si="15"/>
        <v>0</v>
      </c>
      <c r="H62" s="133"/>
      <c r="I62" s="134"/>
      <c r="J62" s="124"/>
      <c r="K62" s="86"/>
      <c r="L62" s="86"/>
      <c r="M62" s="86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</row>
    <row r="63" spans="1:53" s="3" customFormat="1" x14ac:dyDescent="0.25">
      <c r="A63" s="309"/>
      <c r="B63" s="309"/>
      <c r="C63" s="155" t="s">
        <v>11</v>
      </c>
      <c r="D63" s="83">
        <f t="shared" si="16"/>
        <v>104150.48204999999</v>
      </c>
      <c r="E63" s="83">
        <f>E61+E62</f>
        <v>29596.074000000001</v>
      </c>
      <c r="F63" s="83">
        <f t="shared" ref="F63" si="17">F61+F62</f>
        <v>68864.408049999998</v>
      </c>
      <c r="G63" s="83">
        <f>G61+G62</f>
        <v>5690</v>
      </c>
      <c r="H63" s="135"/>
      <c r="I63" s="136"/>
      <c r="J63" s="116"/>
      <c r="K63" s="86"/>
      <c r="L63" s="86"/>
      <c r="M63" s="86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</row>
    <row r="64" spans="1:53" s="28" customFormat="1" x14ac:dyDescent="0.25">
      <c r="A64" s="126"/>
      <c r="B64" s="127"/>
      <c r="C64" s="127"/>
      <c r="D64" s="128"/>
      <c r="E64" s="128"/>
      <c r="F64" s="128"/>
      <c r="G64" s="128"/>
      <c r="H64" s="129"/>
      <c r="I64" s="130"/>
      <c r="J64" s="124"/>
    </row>
    <row r="65" spans="1:53" s="24" customFormat="1" ht="27.75" customHeight="1" x14ac:dyDescent="0.25">
      <c r="A65" s="310" t="s">
        <v>64</v>
      </c>
      <c r="B65" s="311"/>
      <c r="C65" s="311"/>
      <c r="D65" s="311"/>
      <c r="E65" s="311"/>
      <c r="F65" s="311"/>
      <c r="G65" s="311"/>
      <c r="H65" s="311"/>
      <c r="I65" s="312"/>
      <c r="J65" s="116"/>
      <c r="K65" s="86"/>
      <c r="L65" s="86"/>
      <c r="M65" s="86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</row>
    <row r="66" spans="1:53" s="3" customFormat="1" ht="27.75" customHeight="1" x14ac:dyDescent="0.25">
      <c r="A66" s="267" t="s">
        <v>46</v>
      </c>
      <c r="B66" s="268"/>
      <c r="C66" s="268"/>
      <c r="D66" s="268"/>
      <c r="E66" s="268"/>
      <c r="F66" s="268"/>
      <c r="G66" s="268"/>
      <c r="H66" s="268"/>
      <c r="I66" s="269"/>
      <c r="J66" s="116"/>
      <c r="K66" s="86"/>
      <c r="L66" s="86"/>
      <c r="M66" s="86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</row>
    <row r="67" spans="1:53" s="3" customFormat="1" ht="47.25" x14ac:dyDescent="0.25">
      <c r="A67" s="150">
        <v>1</v>
      </c>
      <c r="B67" s="141" t="s">
        <v>0</v>
      </c>
      <c r="C67" s="141" t="s">
        <v>14</v>
      </c>
      <c r="D67" s="73">
        <f>D68+D69+D70+D71+D72</f>
        <v>45300</v>
      </c>
      <c r="E67" s="73">
        <f>E68+E69+E70+E71+E72</f>
        <v>14500</v>
      </c>
      <c r="F67" s="73">
        <f>F68+F69+F70+F71+F72</f>
        <v>15100</v>
      </c>
      <c r="G67" s="73">
        <f>G68+G69+G70+G71+G72</f>
        <v>15700</v>
      </c>
      <c r="H67" s="141" t="s">
        <v>16</v>
      </c>
      <c r="I67" s="141" t="s">
        <v>18</v>
      </c>
      <c r="J67" s="116"/>
      <c r="K67" s="86"/>
      <c r="L67" s="86"/>
      <c r="M67" s="86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</row>
    <row r="68" spans="1:53" ht="47.25" x14ac:dyDescent="0.25">
      <c r="A68" s="143" t="s">
        <v>43</v>
      </c>
      <c r="B68" s="139" t="s">
        <v>1</v>
      </c>
      <c r="C68" s="139" t="s">
        <v>14</v>
      </c>
      <c r="D68" s="76">
        <f>SUM(E68:G68)</f>
        <v>34500</v>
      </c>
      <c r="E68" s="76">
        <v>11000</v>
      </c>
      <c r="F68" s="76">
        <v>11500</v>
      </c>
      <c r="G68" s="76">
        <v>12000</v>
      </c>
      <c r="H68" s="139" t="s">
        <v>16</v>
      </c>
      <c r="I68" s="139" t="s">
        <v>18</v>
      </c>
      <c r="K68" s="87"/>
      <c r="L68" s="87"/>
    </row>
    <row r="69" spans="1:53" ht="47.25" x14ac:dyDescent="0.25">
      <c r="A69" s="143" t="s">
        <v>44</v>
      </c>
      <c r="B69" s="139" t="s">
        <v>2</v>
      </c>
      <c r="C69" s="139" t="s">
        <v>14</v>
      </c>
      <c r="D69" s="76">
        <f>SUM(E69:G69)</f>
        <v>4800</v>
      </c>
      <c r="E69" s="76">
        <f>1200+300</f>
        <v>1500</v>
      </c>
      <c r="F69" s="76">
        <v>1600</v>
      </c>
      <c r="G69" s="76">
        <v>1700</v>
      </c>
      <c r="H69" s="139" t="s">
        <v>16</v>
      </c>
      <c r="I69" s="139" t="s">
        <v>18</v>
      </c>
      <c r="J69" s="116" t="s">
        <v>167</v>
      </c>
    </row>
    <row r="70" spans="1:53" ht="47.25" x14ac:dyDescent="0.25">
      <c r="A70" s="143" t="s">
        <v>45</v>
      </c>
      <c r="B70" s="153" t="s">
        <v>76</v>
      </c>
      <c r="C70" s="139" t="s">
        <v>14</v>
      </c>
      <c r="D70" s="76">
        <f>E70+F70+G70</f>
        <v>6000</v>
      </c>
      <c r="E70" s="76">
        <v>2000</v>
      </c>
      <c r="F70" s="76">
        <v>2000</v>
      </c>
      <c r="G70" s="76">
        <v>2000</v>
      </c>
      <c r="H70" s="139" t="s">
        <v>16</v>
      </c>
      <c r="I70" s="139" t="s">
        <v>18</v>
      </c>
      <c r="J70" s="116" t="s">
        <v>168</v>
      </c>
    </row>
    <row r="71" spans="1:53" ht="45.75" hidden="1" customHeight="1" x14ac:dyDescent="0.25">
      <c r="A71" s="66" t="s">
        <v>91</v>
      </c>
      <c r="B71" s="153" t="s">
        <v>106</v>
      </c>
      <c r="C71" s="139" t="s">
        <v>14</v>
      </c>
      <c r="D71" s="72">
        <f>E71+F71+G71</f>
        <v>0</v>
      </c>
      <c r="E71" s="110">
        <v>0</v>
      </c>
      <c r="F71" s="72">
        <v>0</v>
      </c>
      <c r="G71" s="72">
        <v>0</v>
      </c>
      <c r="H71" s="42" t="s">
        <v>16</v>
      </c>
      <c r="I71" s="42" t="s">
        <v>18</v>
      </c>
    </row>
    <row r="72" spans="1:53" ht="0.75" hidden="1" customHeight="1" x14ac:dyDescent="0.25">
      <c r="A72" s="143" t="s">
        <v>97</v>
      </c>
      <c r="B72" s="153" t="s">
        <v>107</v>
      </c>
      <c r="C72" s="139" t="s">
        <v>14</v>
      </c>
      <c r="D72" s="72">
        <f>E72+F72+G72</f>
        <v>0</v>
      </c>
      <c r="E72" s="72">
        <v>0</v>
      </c>
      <c r="F72" s="72">
        <v>0</v>
      </c>
      <c r="G72" s="72">
        <v>0</v>
      </c>
      <c r="H72" s="139" t="s">
        <v>16</v>
      </c>
      <c r="I72" s="139" t="s">
        <v>18</v>
      </c>
    </row>
    <row r="73" spans="1:53" s="3" customFormat="1" ht="94.5" x14ac:dyDescent="0.25">
      <c r="A73" s="150" t="s">
        <v>41</v>
      </c>
      <c r="B73" s="151" t="s">
        <v>3</v>
      </c>
      <c r="C73" s="151" t="s">
        <v>14</v>
      </c>
      <c r="D73" s="75">
        <f>E73+F73+G73</f>
        <v>152039.69999999998</v>
      </c>
      <c r="E73" s="75">
        <f>E74+E75+E76+E77+E78+E79+E82+E83+E84-0.1</f>
        <v>72624.899999999994</v>
      </c>
      <c r="F73" s="75">
        <f t="shared" ref="F73:G73" si="18">F74+F75+F76+F77+F78+F79+F82+F83+F84-0.1</f>
        <v>39679.9</v>
      </c>
      <c r="G73" s="75">
        <f t="shared" si="18"/>
        <v>39734.9</v>
      </c>
      <c r="H73" s="151" t="s">
        <v>16</v>
      </c>
      <c r="I73" s="151" t="s">
        <v>19</v>
      </c>
      <c r="J73" s="116"/>
      <c r="K73" s="86"/>
      <c r="L73" s="86"/>
      <c r="M73" s="86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</row>
    <row r="74" spans="1:53" s="26" customFormat="1" ht="47.25" x14ac:dyDescent="0.25">
      <c r="A74" s="30" t="s">
        <v>113</v>
      </c>
      <c r="B74" s="153" t="s">
        <v>4</v>
      </c>
      <c r="C74" s="153" t="s">
        <v>14</v>
      </c>
      <c r="D74" s="76">
        <f t="shared" ref="D74:D78" si="19">E74+F74+G74</f>
        <v>450</v>
      </c>
      <c r="E74" s="76">
        <v>100</v>
      </c>
      <c r="F74" s="76">
        <v>150</v>
      </c>
      <c r="G74" s="76">
        <v>200</v>
      </c>
      <c r="H74" s="153" t="s">
        <v>16</v>
      </c>
      <c r="I74" s="153" t="s">
        <v>4</v>
      </c>
      <c r="J74" s="116" t="s">
        <v>169</v>
      </c>
      <c r="K74" s="84"/>
      <c r="L74" s="84"/>
      <c r="M74" s="84"/>
    </row>
    <row r="75" spans="1:53" s="26" customFormat="1" ht="47.25" x14ac:dyDescent="0.25">
      <c r="A75" s="30" t="s">
        <v>52</v>
      </c>
      <c r="B75" s="153" t="s">
        <v>5</v>
      </c>
      <c r="C75" s="153" t="s">
        <v>14</v>
      </c>
      <c r="D75" s="76">
        <f t="shared" si="19"/>
        <v>90</v>
      </c>
      <c r="E75" s="76">
        <v>25</v>
      </c>
      <c r="F75" s="76">
        <v>30</v>
      </c>
      <c r="G75" s="76">
        <v>35</v>
      </c>
      <c r="H75" s="153" t="s">
        <v>16</v>
      </c>
      <c r="I75" s="153" t="s">
        <v>20</v>
      </c>
      <c r="J75" s="116" t="s">
        <v>170</v>
      </c>
      <c r="K75" s="84"/>
      <c r="L75" s="84"/>
      <c r="M75" s="84"/>
    </row>
    <row r="76" spans="1:53" s="26" customFormat="1" ht="47.25" x14ac:dyDescent="0.25">
      <c r="A76" s="30" t="s">
        <v>53</v>
      </c>
      <c r="B76" s="153" t="s">
        <v>85</v>
      </c>
      <c r="C76" s="153" t="s">
        <v>14</v>
      </c>
      <c r="D76" s="76">
        <f t="shared" si="19"/>
        <v>15000</v>
      </c>
      <c r="E76" s="76">
        <v>5000</v>
      </c>
      <c r="F76" s="76">
        <v>5000</v>
      </c>
      <c r="G76" s="76">
        <v>5000</v>
      </c>
      <c r="H76" s="153" t="s">
        <v>16</v>
      </c>
      <c r="I76" s="153" t="s">
        <v>34</v>
      </c>
      <c r="J76" s="116"/>
      <c r="K76" s="84"/>
      <c r="L76" s="84"/>
      <c r="M76" s="84"/>
    </row>
    <row r="77" spans="1:53" s="26" customFormat="1" ht="47.25" x14ac:dyDescent="0.25">
      <c r="A77" s="30" t="s">
        <v>83</v>
      </c>
      <c r="B77" s="153" t="s">
        <v>96</v>
      </c>
      <c r="C77" s="153" t="s">
        <v>14</v>
      </c>
      <c r="D77" s="76">
        <f t="shared" si="19"/>
        <v>6500</v>
      </c>
      <c r="E77" s="76">
        <v>5500</v>
      </c>
      <c r="F77" s="76">
        <v>500</v>
      </c>
      <c r="G77" s="76">
        <v>500</v>
      </c>
      <c r="H77" s="153" t="s">
        <v>16</v>
      </c>
      <c r="I77" s="153" t="s">
        <v>34</v>
      </c>
      <c r="J77" s="116" t="s">
        <v>143</v>
      </c>
      <c r="K77" s="84"/>
      <c r="L77" s="84"/>
      <c r="M77" s="84"/>
    </row>
    <row r="78" spans="1:53" s="26" customFormat="1" ht="47.25" x14ac:dyDescent="0.25">
      <c r="A78" s="30" t="s">
        <v>54</v>
      </c>
      <c r="B78" s="153" t="s">
        <v>98</v>
      </c>
      <c r="C78" s="153" t="s">
        <v>14</v>
      </c>
      <c r="D78" s="76">
        <f t="shared" si="19"/>
        <v>9000</v>
      </c>
      <c r="E78" s="77">
        <v>5000</v>
      </c>
      <c r="F78" s="77">
        <v>2000</v>
      </c>
      <c r="G78" s="77">
        <v>2000</v>
      </c>
      <c r="H78" s="153" t="s">
        <v>16</v>
      </c>
      <c r="I78" s="153" t="s">
        <v>20</v>
      </c>
      <c r="J78" s="116" t="s">
        <v>171</v>
      </c>
      <c r="K78" s="88"/>
      <c r="L78" s="84"/>
      <c r="M78" s="84"/>
    </row>
    <row r="79" spans="1:53" s="26" customFormat="1" ht="31.15" customHeight="1" x14ac:dyDescent="0.25">
      <c r="A79" s="249" t="s">
        <v>84</v>
      </c>
      <c r="B79" s="306" t="s">
        <v>109</v>
      </c>
      <c r="C79" s="139" t="s">
        <v>14</v>
      </c>
      <c r="D79" s="76">
        <f>E79+F79+G79</f>
        <v>5000</v>
      </c>
      <c r="E79" s="77">
        <v>5000</v>
      </c>
      <c r="F79" s="77">
        <v>0</v>
      </c>
      <c r="G79" s="77">
        <v>0</v>
      </c>
      <c r="H79" s="306" t="s">
        <v>16</v>
      </c>
      <c r="I79" s="313" t="s">
        <v>34</v>
      </c>
      <c r="J79" s="116"/>
      <c r="K79" s="88"/>
      <c r="L79" s="84"/>
      <c r="M79" s="84"/>
    </row>
    <row r="80" spans="1:53" s="26" customFormat="1" ht="28.9" customHeight="1" x14ac:dyDescent="0.25">
      <c r="A80" s="250"/>
      <c r="B80" s="307"/>
      <c r="C80" s="139" t="s">
        <v>15</v>
      </c>
      <c r="D80" s="72">
        <f>E80+F80+G80</f>
        <v>0</v>
      </c>
      <c r="E80" s="77">
        <v>0</v>
      </c>
      <c r="F80" s="77">
        <v>0</v>
      </c>
      <c r="G80" s="77">
        <v>0</v>
      </c>
      <c r="H80" s="307"/>
      <c r="I80" s="313"/>
      <c r="J80" s="116" t="s">
        <v>172</v>
      </c>
      <c r="K80" s="88"/>
      <c r="L80" s="84"/>
      <c r="M80" s="84"/>
    </row>
    <row r="81" spans="1:13" s="53" customFormat="1" ht="23.45" customHeight="1" x14ac:dyDescent="0.25">
      <c r="A81" s="251"/>
      <c r="B81" s="308"/>
      <c r="C81" s="139" t="s">
        <v>11</v>
      </c>
      <c r="D81" s="76">
        <f>D79+D80</f>
        <v>5000</v>
      </c>
      <c r="E81" s="77">
        <f>E79+E80</f>
        <v>5000</v>
      </c>
      <c r="F81" s="77">
        <f>F79+F80</f>
        <v>0</v>
      </c>
      <c r="G81" s="77">
        <f>G79+G80</f>
        <v>0</v>
      </c>
      <c r="H81" s="308"/>
      <c r="I81" s="313"/>
      <c r="J81" s="118"/>
      <c r="K81" s="88"/>
      <c r="L81" s="84"/>
      <c r="M81" s="84"/>
    </row>
    <row r="82" spans="1:13" s="53" customFormat="1" ht="46.5" customHeight="1" x14ac:dyDescent="0.25">
      <c r="A82" s="147" t="s">
        <v>86</v>
      </c>
      <c r="B82" s="148" t="s">
        <v>158</v>
      </c>
      <c r="C82" s="153" t="s">
        <v>14</v>
      </c>
      <c r="D82" s="76">
        <f>E82+F82+G82</f>
        <v>6000</v>
      </c>
      <c r="E82" s="77">
        <v>2000</v>
      </c>
      <c r="F82" s="77">
        <v>2000</v>
      </c>
      <c r="G82" s="77">
        <v>2000</v>
      </c>
      <c r="H82" s="153" t="s">
        <v>16</v>
      </c>
      <c r="I82" s="153" t="s">
        <v>20</v>
      </c>
      <c r="J82" s="118" t="s">
        <v>163</v>
      </c>
      <c r="K82" s="88"/>
      <c r="L82" s="84"/>
      <c r="M82" s="84"/>
    </row>
    <row r="83" spans="1:13" s="53" customFormat="1" ht="47.25" customHeight="1" x14ac:dyDescent="0.25">
      <c r="A83" s="146" t="s">
        <v>92</v>
      </c>
      <c r="B83" s="140" t="s">
        <v>144</v>
      </c>
      <c r="C83" s="139" t="s">
        <v>14</v>
      </c>
      <c r="D83" s="76">
        <f>E83+F83+G83</f>
        <v>20000</v>
      </c>
      <c r="E83" s="77">
        <v>20000</v>
      </c>
      <c r="F83" s="77">
        <v>0</v>
      </c>
      <c r="G83" s="77">
        <v>0</v>
      </c>
      <c r="H83" s="152" t="s">
        <v>16</v>
      </c>
      <c r="I83" s="152" t="s">
        <v>34</v>
      </c>
      <c r="J83" s="118" t="s">
        <v>173</v>
      </c>
      <c r="K83" s="88"/>
      <c r="L83" s="84"/>
      <c r="M83" s="84"/>
    </row>
    <row r="84" spans="1:13" s="26" customFormat="1" ht="47.25" x14ac:dyDescent="0.25">
      <c r="A84" s="30" t="s">
        <v>157</v>
      </c>
      <c r="B84" s="71" t="s">
        <v>55</v>
      </c>
      <c r="C84" s="153" t="s">
        <v>14</v>
      </c>
      <c r="D84" s="76">
        <f>E84+F84+G84</f>
        <v>90000</v>
      </c>
      <c r="E84" s="77">
        <v>30000</v>
      </c>
      <c r="F84" s="77">
        <v>30000</v>
      </c>
      <c r="G84" s="77">
        <v>30000</v>
      </c>
      <c r="H84" s="153" t="s">
        <v>16</v>
      </c>
      <c r="I84" s="153" t="s">
        <v>20</v>
      </c>
      <c r="J84" s="298"/>
      <c r="K84" s="299"/>
      <c r="L84" s="98"/>
      <c r="M84" s="84"/>
    </row>
    <row r="85" spans="1:13" s="28" customFormat="1" ht="56.45" customHeight="1" x14ac:dyDescent="0.25">
      <c r="A85" s="300" t="s">
        <v>42</v>
      </c>
      <c r="B85" s="303" t="s">
        <v>125</v>
      </c>
      <c r="C85" s="151" t="s">
        <v>14</v>
      </c>
      <c r="D85" s="75">
        <v>638.29999999999995</v>
      </c>
      <c r="E85" s="111">
        <v>638.29999999999995</v>
      </c>
      <c r="F85" s="111">
        <v>0</v>
      </c>
      <c r="G85" s="111">
        <v>0</v>
      </c>
      <c r="H85" s="306" t="s">
        <v>16</v>
      </c>
      <c r="I85" s="306" t="s">
        <v>34</v>
      </c>
      <c r="J85" s="116"/>
      <c r="K85" s="89"/>
      <c r="L85" s="86"/>
      <c r="M85" s="86"/>
    </row>
    <row r="86" spans="1:13" s="28" customFormat="1" ht="56.45" customHeight="1" x14ac:dyDescent="0.25">
      <c r="A86" s="301"/>
      <c r="B86" s="304"/>
      <c r="C86" s="151" t="s">
        <v>110</v>
      </c>
      <c r="D86" s="75">
        <v>0</v>
      </c>
      <c r="E86" s="111">
        <v>0</v>
      </c>
      <c r="F86" s="111">
        <v>0</v>
      </c>
      <c r="G86" s="111">
        <v>0</v>
      </c>
      <c r="H86" s="307"/>
      <c r="I86" s="307"/>
      <c r="J86" s="116"/>
      <c r="K86" s="89"/>
      <c r="L86" s="86"/>
      <c r="M86" s="86"/>
    </row>
    <row r="87" spans="1:13" s="28" customFormat="1" ht="46.5" customHeight="1" x14ac:dyDescent="0.25">
      <c r="A87" s="302"/>
      <c r="B87" s="305"/>
      <c r="C87" s="151" t="s">
        <v>11</v>
      </c>
      <c r="D87" s="75">
        <v>638.29999999999995</v>
      </c>
      <c r="E87" s="111">
        <v>638.29999999999995</v>
      </c>
      <c r="F87" s="111">
        <v>0</v>
      </c>
      <c r="G87" s="111">
        <v>0</v>
      </c>
      <c r="H87" s="307"/>
      <c r="I87" s="307"/>
      <c r="J87" s="116"/>
      <c r="K87" s="89"/>
      <c r="L87" s="86"/>
      <c r="M87" s="86"/>
    </row>
    <row r="88" spans="1:13" s="28" customFormat="1" ht="31.5" x14ac:dyDescent="0.25">
      <c r="A88" s="249" t="s">
        <v>117</v>
      </c>
      <c r="B88" s="252" t="s">
        <v>177</v>
      </c>
      <c r="C88" s="139" t="s">
        <v>14</v>
      </c>
      <c r="D88" s="72">
        <f t="shared" ref="D88:D90" si="20">E88+F88+G88</f>
        <v>638.29999999999995</v>
      </c>
      <c r="E88" s="74">
        <v>638.29999999999995</v>
      </c>
      <c r="F88" s="111">
        <v>0</v>
      </c>
      <c r="G88" s="111">
        <v>0</v>
      </c>
      <c r="H88" s="307"/>
      <c r="I88" s="307"/>
      <c r="J88" s="116"/>
      <c r="K88" s="89"/>
      <c r="L88" s="86"/>
      <c r="M88" s="86"/>
    </row>
    <row r="89" spans="1:13" s="28" customFormat="1" ht="31.5" x14ac:dyDescent="0.25">
      <c r="A89" s="250"/>
      <c r="B89" s="253"/>
      <c r="C89" s="139" t="s">
        <v>110</v>
      </c>
      <c r="D89" s="72">
        <f t="shared" si="20"/>
        <v>0</v>
      </c>
      <c r="E89" s="74">
        <v>0</v>
      </c>
      <c r="F89" s="111">
        <v>0</v>
      </c>
      <c r="G89" s="111">
        <v>0</v>
      </c>
      <c r="H89" s="307"/>
      <c r="I89" s="307"/>
      <c r="J89" s="116" t="s">
        <v>180</v>
      </c>
      <c r="K89" s="89"/>
      <c r="L89" s="86"/>
      <c r="M89" s="86"/>
    </row>
    <row r="90" spans="1:13" s="28" customFormat="1" x14ac:dyDescent="0.25">
      <c r="A90" s="251"/>
      <c r="B90" s="254"/>
      <c r="C90" s="139" t="s">
        <v>11</v>
      </c>
      <c r="D90" s="72">
        <f t="shared" si="20"/>
        <v>638.29999999999995</v>
      </c>
      <c r="E90" s="74">
        <f>E89+E88</f>
        <v>638.29999999999995</v>
      </c>
      <c r="F90" s="111">
        <v>0</v>
      </c>
      <c r="G90" s="111">
        <v>0</v>
      </c>
      <c r="H90" s="308"/>
      <c r="I90" s="308"/>
      <c r="J90" s="116"/>
      <c r="K90" s="89"/>
      <c r="L90" s="86"/>
      <c r="M90" s="86"/>
    </row>
    <row r="91" spans="1:13" s="28" customFormat="1" ht="31.5" customHeight="1" x14ac:dyDescent="0.25">
      <c r="A91" s="315" t="s">
        <v>49</v>
      </c>
      <c r="B91" s="316" t="s">
        <v>100</v>
      </c>
      <c r="C91" s="151" t="s">
        <v>14</v>
      </c>
      <c r="D91" s="75">
        <f>E91+F91+G91</f>
        <v>157.89474000000001</v>
      </c>
      <c r="E91" s="75">
        <f>E94+E97</f>
        <v>157.89474000000001</v>
      </c>
      <c r="F91" s="75">
        <f t="shared" ref="F91:G91" si="21">F94+F97</f>
        <v>0</v>
      </c>
      <c r="G91" s="75">
        <f t="shared" si="21"/>
        <v>0</v>
      </c>
      <c r="H91" s="303" t="s">
        <v>16</v>
      </c>
      <c r="I91" s="303" t="s">
        <v>21</v>
      </c>
      <c r="J91" s="116"/>
      <c r="K91" s="86"/>
      <c r="L91" s="86"/>
      <c r="M91" s="86"/>
    </row>
    <row r="92" spans="1:13" s="28" customFormat="1" ht="31.5" x14ac:dyDescent="0.25">
      <c r="A92" s="315"/>
      <c r="B92" s="316"/>
      <c r="C92" s="151" t="s">
        <v>15</v>
      </c>
      <c r="D92" s="75">
        <f>D95+D98</f>
        <v>3000</v>
      </c>
      <c r="E92" s="75">
        <f>E95+E98</f>
        <v>3000</v>
      </c>
      <c r="F92" s="75">
        <v>0</v>
      </c>
      <c r="G92" s="75">
        <v>0</v>
      </c>
      <c r="H92" s="304"/>
      <c r="I92" s="304"/>
      <c r="J92" s="116"/>
      <c r="K92" s="86"/>
      <c r="L92" s="86"/>
      <c r="M92" s="86"/>
    </row>
    <row r="93" spans="1:13" s="28" customFormat="1" x14ac:dyDescent="0.25">
      <c r="A93" s="315"/>
      <c r="B93" s="316"/>
      <c r="C93" s="151" t="s">
        <v>11</v>
      </c>
      <c r="D93" s="75">
        <f>D96+D99</f>
        <v>3157.8947399999997</v>
      </c>
      <c r="E93" s="75">
        <f>E96+E99</f>
        <v>3157.8947399999997</v>
      </c>
      <c r="F93" s="75">
        <f t="shared" ref="F93" si="22">F91+F92</f>
        <v>0</v>
      </c>
      <c r="G93" s="75">
        <v>0</v>
      </c>
      <c r="H93" s="305"/>
      <c r="I93" s="305"/>
      <c r="J93" s="116"/>
      <c r="K93" s="86"/>
      <c r="L93" s="86"/>
      <c r="M93" s="86"/>
    </row>
    <row r="94" spans="1:13" s="26" customFormat="1" ht="31.5" x14ac:dyDescent="0.25">
      <c r="A94" s="249" t="s">
        <v>58</v>
      </c>
      <c r="B94" s="252" t="s">
        <v>162</v>
      </c>
      <c r="C94" s="139" t="s">
        <v>14</v>
      </c>
      <c r="D94" s="13">
        <f t="shared" ref="D94:D99" si="23">E94+F94+G94</f>
        <v>52.63158</v>
      </c>
      <c r="E94" s="78">
        <v>52.63158</v>
      </c>
      <c r="F94" s="78">
        <v>0</v>
      </c>
      <c r="G94" s="78">
        <v>0</v>
      </c>
      <c r="H94" s="252" t="s">
        <v>16</v>
      </c>
      <c r="I94" s="252" t="s">
        <v>21</v>
      </c>
      <c r="J94" s="116"/>
      <c r="K94" s="84"/>
      <c r="L94" s="84"/>
      <c r="M94" s="84"/>
    </row>
    <row r="95" spans="1:13" s="26" customFormat="1" ht="31.5" x14ac:dyDescent="0.25">
      <c r="A95" s="250"/>
      <c r="B95" s="253"/>
      <c r="C95" s="139" t="s">
        <v>15</v>
      </c>
      <c r="D95" s="75">
        <f t="shared" si="23"/>
        <v>1000</v>
      </c>
      <c r="E95" s="78">
        <v>1000</v>
      </c>
      <c r="F95" s="78">
        <v>0</v>
      </c>
      <c r="G95" s="78">
        <v>0</v>
      </c>
      <c r="H95" s="253"/>
      <c r="I95" s="253"/>
      <c r="J95" s="116" t="s">
        <v>159</v>
      </c>
      <c r="K95" s="84"/>
      <c r="L95" s="84"/>
      <c r="M95" s="84"/>
    </row>
    <row r="96" spans="1:13" x14ac:dyDescent="0.25">
      <c r="A96" s="251"/>
      <c r="B96" s="254"/>
      <c r="C96" s="139" t="s">
        <v>11</v>
      </c>
      <c r="D96" s="75">
        <f t="shared" si="23"/>
        <v>1052.63158</v>
      </c>
      <c r="E96" s="78">
        <v>1052.63158</v>
      </c>
      <c r="F96" s="78">
        <f t="shared" ref="F96:G96" si="24">F94+F95</f>
        <v>0</v>
      </c>
      <c r="G96" s="78">
        <f t="shared" si="24"/>
        <v>0</v>
      </c>
      <c r="H96" s="254"/>
      <c r="I96" s="254"/>
    </row>
    <row r="97" spans="1:53" ht="31.5" x14ac:dyDescent="0.25">
      <c r="A97" s="249" t="s">
        <v>126</v>
      </c>
      <c r="B97" s="252" t="s">
        <v>161</v>
      </c>
      <c r="C97" s="139" t="s">
        <v>14</v>
      </c>
      <c r="D97" s="13">
        <f t="shared" si="23"/>
        <v>105.26316</v>
      </c>
      <c r="E97" s="77">
        <v>105.26316</v>
      </c>
      <c r="F97" s="77">
        <v>0</v>
      </c>
      <c r="G97" s="77">
        <v>0</v>
      </c>
      <c r="H97" s="252" t="s">
        <v>16</v>
      </c>
      <c r="I97" s="252" t="s">
        <v>21</v>
      </c>
    </row>
    <row r="98" spans="1:53" s="3" customFormat="1" ht="31.5" x14ac:dyDescent="0.25">
      <c r="A98" s="250"/>
      <c r="B98" s="253"/>
      <c r="C98" s="139" t="s">
        <v>15</v>
      </c>
      <c r="D98" s="75">
        <f t="shared" si="23"/>
        <v>2000</v>
      </c>
      <c r="E98" s="77">
        <v>2000</v>
      </c>
      <c r="F98" s="77">
        <v>0</v>
      </c>
      <c r="G98" s="77">
        <v>0</v>
      </c>
      <c r="H98" s="253"/>
      <c r="I98" s="253"/>
      <c r="J98" s="116" t="s">
        <v>160</v>
      </c>
      <c r="K98" s="86"/>
      <c r="L98" s="86"/>
      <c r="M98" s="86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</row>
    <row r="99" spans="1:53" x14ac:dyDescent="0.25">
      <c r="A99" s="251"/>
      <c r="B99" s="254"/>
      <c r="C99" s="139" t="s">
        <v>11</v>
      </c>
      <c r="D99" s="75">
        <f t="shared" si="23"/>
        <v>2105.26316</v>
      </c>
      <c r="E99" s="77">
        <v>2105.26316</v>
      </c>
      <c r="F99" s="77">
        <f t="shared" ref="F99:G99" si="25">F98+F97</f>
        <v>0</v>
      </c>
      <c r="G99" s="77">
        <f t="shared" si="25"/>
        <v>0</v>
      </c>
      <c r="H99" s="254"/>
      <c r="I99" s="254"/>
    </row>
    <row r="100" spans="1:53" ht="50.25" customHeight="1" x14ac:dyDescent="0.25">
      <c r="A100" s="144" t="s">
        <v>50</v>
      </c>
      <c r="B100" s="141" t="s">
        <v>6</v>
      </c>
      <c r="C100" s="141" t="s">
        <v>14</v>
      </c>
      <c r="D100" s="13">
        <f>E100+F100+G100</f>
        <v>6000</v>
      </c>
      <c r="E100" s="13">
        <f>E101</f>
        <v>2000</v>
      </c>
      <c r="F100" s="13">
        <f>F101</f>
        <v>2000</v>
      </c>
      <c r="G100" s="13">
        <f t="shared" ref="G100" si="26">G101</f>
        <v>2000</v>
      </c>
      <c r="H100" s="141" t="s">
        <v>16</v>
      </c>
      <c r="I100" s="141" t="s">
        <v>21</v>
      </c>
    </row>
    <row r="101" spans="1:53" ht="47.25" x14ac:dyDescent="0.25">
      <c r="A101" s="143" t="s">
        <v>65</v>
      </c>
      <c r="B101" s="139" t="s">
        <v>7</v>
      </c>
      <c r="C101" s="139" t="s">
        <v>14</v>
      </c>
      <c r="D101" s="72">
        <f>E101+F101+G101</f>
        <v>6000</v>
      </c>
      <c r="E101" s="72">
        <v>2000</v>
      </c>
      <c r="F101" s="72">
        <v>2000</v>
      </c>
      <c r="G101" s="72">
        <v>2000</v>
      </c>
      <c r="H101" s="139" t="s">
        <v>16</v>
      </c>
      <c r="I101" s="139" t="s">
        <v>21</v>
      </c>
    </row>
    <row r="102" spans="1:53" s="3" customFormat="1" ht="31.5" x14ac:dyDescent="0.25">
      <c r="A102" s="314" t="s">
        <v>51</v>
      </c>
      <c r="B102" s="243" t="s">
        <v>145</v>
      </c>
      <c r="C102" s="141" t="s">
        <v>14</v>
      </c>
      <c r="D102" s="13">
        <f>E102+F102+G102</f>
        <v>1165.325</v>
      </c>
      <c r="E102" s="13">
        <v>1165.325</v>
      </c>
      <c r="F102" s="13">
        <v>0</v>
      </c>
      <c r="G102" s="13">
        <v>0</v>
      </c>
      <c r="H102" s="243" t="s">
        <v>17</v>
      </c>
      <c r="I102" s="243" t="s">
        <v>22</v>
      </c>
      <c r="J102" s="119"/>
      <c r="K102" s="86"/>
      <c r="L102" s="86"/>
      <c r="M102" s="86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</row>
    <row r="103" spans="1:53" s="3" customFormat="1" ht="42.75" customHeight="1" x14ac:dyDescent="0.25">
      <c r="A103" s="314"/>
      <c r="B103" s="243"/>
      <c r="C103" s="141" t="s">
        <v>15</v>
      </c>
      <c r="D103" s="13">
        <f t="shared" ref="D103:D108" si="27">E103+F103+G103</f>
        <v>2016</v>
      </c>
      <c r="E103" s="13">
        <v>2016</v>
      </c>
      <c r="F103" s="13">
        <v>0</v>
      </c>
      <c r="G103" s="13">
        <v>0</v>
      </c>
      <c r="H103" s="243"/>
      <c r="I103" s="243"/>
      <c r="J103" s="119"/>
      <c r="K103" s="86"/>
      <c r="L103" s="86"/>
      <c r="M103" s="86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</row>
    <row r="104" spans="1:53" s="3" customFormat="1" x14ac:dyDescent="0.25">
      <c r="A104" s="314"/>
      <c r="B104" s="243"/>
      <c r="C104" s="141" t="s">
        <v>11</v>
      </c>
      <c r="D104" s="13">
        <f>D102+D103</f>
        <v>3181.3249999999998</v>
      </c>
      <c r="E104" s="13">
        <f>E103+E102</f>
        <v>3181.3249999999998</v>
      </c>
      <c r="F104" s="13">
        <f>F102+F103</f>
        <v>0</v>
      </c>
      <c r="G104" s="13">
        <f>G102+G103</f>
        <v>0</v>
      </c>
      <c r="H104" s="243"/>
      <c r="I104" s="243"/>
      <c r="J104" s="119"/>
      <c r="K104" s="86"/>
      <c r="L104" s="86"/>
      <c r="M104" s="86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</row>
    <row r="105" spans="1:53" s="3" customFormat="1" ht="31.5" x14ac:dyDescent="0.25">
      <c r="A105" s="245" t="s">
        <v>146</v>
      </c>
      <c r="B105" s="252" t="s">
        <v>147</v>
      </c>
      <c r="C105" s="139" t="s">
        <v>14</v>
      </c>
      <c r="D105" s="72">
        <v>1165.325</v>
      </c>
      <c r="E105" s="72">
        <v>1165.325</v>
      </c>
      <c r="F105" s="72">
        <v>0</v>
      </c>
      <c r="G105" s="72">
        <v>0</v>
      </c>
      <c r="H105" s="252" t="s">
        <v>17</v>
      </c>
      <c r="I105" s="326" t="s">
        <v>22</v>
      </c>
      <c r="J105" s="120"/>
      <c r="K105" s="86"/>
      <c r="L105" s="86"/>
      <c r="M105" s="86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</row>
    <row r="106" spans="1:53" s="3" customFormat="1" ht="31.5" x14ac:dyDescent="0.25">
      <c r="A106" s="246"/>
      <c r="B106" s="253"/>
      <c r="C106" s="139" t="s">
        <v>15</v>
      </c>
      <c r="D106" s="72">
        <v>2016</v>
      </c>
      <c r="E106" s="72">
        <v>2016</v>
      </c>
      <c r="F106" s="72">
        <v>0</v>
      </c>
      <c r="G106" s="72">
        <v>0</v>
      </c>
      <c r="H106" s="253"/>
      <c r="I106" s="327"/>
      <c r="J106" s="120"/>
      <c r="K106" s="86"/>
      <c r="L106" s="86"/>
      <c r="M106" s="86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</row>
    <row r="107" spans="1:53" s="3" customFormat="1" x14ac:dyDescent="0.25">
      <c r="A107" s="247"/>
      <c r="B107" s="254"/>
      <c r="C107" s="139" t="s">
        <v>11</v>
      </c>
      <c r="D107" s="72">
        <v>3181.3249999999998</v>
      </c>
      <c r="E107" s="72">
        <v>3181.3249999999998</v>
      </c>
      <c r="F107" s="72">
        <v>0</v>
      </c>
      <c r="G107" s="72">
        <v>0</v>
      </c>
      <c r="H107" s="254"/>
      <c r="I107" s="328"/>
      <c r="J107" s="120"/>
      <c r="K107" s="86"/>
      <c r="L107" s="86"/>
      <c r="M107" s="86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</row>
    <row r="108" spans="1:53" s="3" customFormat="1" ht="110.25" x14ac:dyDescent="0.25">
      <c r="A108" s="144" t="s">
        <v>87</v>
      </c>
      <c r="B108" s="141" t="s">
        <v>74</v>
      </c>
      <c r="C108" s="141" t="s">
        <v>14</v>
      </c>
      <c r="D108" s="13">
        <f t="shared" si="27"/>
        <v>184747.5</v>
      </c>
      <c r="E108" s="45">
        <v>61582.5</v>
      </c>
      <c r="F108" s="45">
        <v>61582.5</v>
      </c>
      <c r="G108" s="45">
        <v>61582.5</v>
      </c>
      <c r="H108" s="141" t="s">
        <v>103</v>
      </c>
      <c r="I108" s="141" t="s">
        <v>22</v>
      </c>
      <c r="J108" s="116"/>
      <c r="K108" s="86"/>
      <c r="L108" s="86"/>
      <c r="M108" s="86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</row>
    <row r="109" spans="1:53" s="3" customFormat="1" ht="31.5" x14ac:dyDescent="0.25">
      <c r="A109" s="329" t="s">
        <v>66</v>
      </c>
      <c r="B109" s="330"/>
      <c r="C109" s="18" t="s">
        <v>14</v>
      </c>
      <c r="D109" s="67">
        <f>E109+F109+G109</f>
        <v>390048.71973999997</v>
      </c>
      <c r="E109" s="67">
        <f>E67+E73+E85+E91+E100+E102+E108</f>
        <v>152668.91973999998</v>
      </c>
      <c r="F109" s="67">
        <f t="shared" ref="F109:G109" si="28">F67+F73+F85+F91+F100+F102+F108</f>
        <v>118362.4</v>
      </c>
      <c r="G109" s="67">
        <f t="shared" si="28"/>
        <v>119017.4</v>
      </c>
      <c r="H109" s="323"/>
      <c r="I109" s="323"/>
      <c r="J109" s="116"/>
      <c r="K109" s="86"/>
      <c r="L109" s="86"/>
      <c r="M109" s="86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</row>
    <row r="110" spans="1:53" s="3" customFormat="1" ht="31.5" x14ac:dyDescent="0.25">
      <c r="A110" s="331"/>
      <c r="B110" s="332"/>
      <c r="C110" s="18" t="s">
        <v>110</v>
      </c>
      <c r="D110" s="67">
        <f t="shared" ref="D110:D112" si="29">E110+F110+G110</f>
        <v>0</v>
      </c>
      <c r="E110" s="67">
        <f>E86</f>
        <v>0</v>
      </c>
      <c r="F110" s="67">
        <f t="shared" ref="F110:G110" si="30">F86</f>
        <v>0</v>
      </c>
      <c r="G110" s="67">
        <f t="shared" si="30"/>
        <v>0</v>
      </c>
      <c r="H110" s="324"/>
      <c r="I110" s="324"/>
      <c r="J110" s="116"/>
      <c r="K110" s="86"/>
      <c r="L110" s="86"/>
      <c r="M110" s="86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</row>
    <row r="111" spans="1:53" s="3" customFormat="1" ht="31.5" x14ac:dyDescent="0.25">
      <c r="A111" s="331"/>
      <c r="B111" s="332"/>
      <c r="C111" s="18" t="s">
        <v>15</v>
      </c>
      <c r="D111" s="67">
        <f t="shared" si="29"/>
        <v>5016</v>
      </c>
      <c r="E111" s="67">
        <f>E92+E103</f>
        <v>5016</v>
      </c>
      <c r="F111" s="67">
        <f t="shared" ref="F111:G111" si="31">F92+F103</f>
        <v>0</v>
      </c>
      <c r="G111" s="67">
        <f t="shared" si="31"/>
        <v>0</v>
      </c>
      <c r="H111" s="324"/>
      <c r="I111" s="324"/>
      <c r="J111" s="116"/>
      <c r="K111" s="86"/>
      <c r="L111" s="86"/>
      <c r="M111" s="86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</row>
    <row r="112" spans="1:53" s="3" customFormat="1" ht="29.25" customHeight="1" x14ac:dyDescent="0.25">
      <c r="A112" s="333"/>
      <c r="B112" s="334"/>
      <c r="C112" s="18" t="s">
        <v>11</v>
      </c>
      <c r="D112" s="67">
        <f t="shared" si="29"/>
        <v>395064.71973999997</v>
      </c>
      <c r="E112" s="67">
        <f>E109+E110+E111</f>
        <v>157684.91973999998</v>
      </c>
      <c r="F112" s="67">
        <f t="shared" ref="F112:G112" si="32">F109+F110+F111</f>
        <v>118362.4</v>
      </c>
      <c r="G112" s="67">
        <f t="shared" si="32"/>
        <v>119017.4</v>
      </c>
      <c r="H112" s="325"/>
      <c r="I112" s="325"/>
      <c r="J112" s="116"/>
      <c r="K112" s="86"/>
      <c r="L112" s="86"/>
      <c r="M112" s="86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</row>
    <row r="113" spans="1:53" s="4" customFormat="1" ht="29.25" customHeight="1" x14ac:dyDescent="0.25">
      <c r="A113" s="317" t="s">
        <v>47</v>
      </c>
      <c r="B113" s="318"/>
      <c r="C113" s="318"/>
      <c r="D113" s="318"/>
      <c r="E113" s="318"/>
      <c r="F113" s="318"/>
      <c r="G113" s="318"/>
      <c r="H113" s="318"/>
      <c r="I113" s="319"/>
      <c r="J113" s="118"/>
      <c r="K113" s="90"/>
      <c r="L113" s="90"/>
      <c r="M113" s="9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spans="1:53" s="17" customFormat="1" ht="94.5" x14ac:dyDescent="0.25">
      <c r="A114" s="144" t="s">
        <v>40</v>
      </c>
      <c r="B114" s="141" t="s">
        <v>24</v>
      </c>
      <c r="C114" s="141" t="s">
        <v>14</v>
      </c>
      <c r="D114" s="13">
        <f t="shared" ref="D114:D121" si="33">E114+F114+G114</f>
        <v>8477.4779999999992</v>
      </c>
      <c r="E114" s="13">
        <f>E115+E116+E117+E119+E118+E120</f>
        <v>6227.4780000000001</v>
      </c>
      <c r="F114" s="13">
        <f>F115+F116+F117+F119</f>
        <v>1100</v>
      </c>
      <c r="G114" s="13">
        <f>G115+G116+G117+G119</f>
        <v>1150</v>
      </c>
      <c r="H114" s="141" t="s">
        <v>16</v>
      </c>
      <c r="I114" s="141" t="s">
        <v>27</v>
      </c>
      <c r="J114" s="118"/>
      <c r="K114" s="91"/>
      <c r="L114" s="91"/>
      <c r="M114" s="91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</row>
    <row r="115" spans="1:53" s="4" customFormat="1" ht="94.5" x14ac:dyDescent="0.25">
      <c r="A115" s="158" t="s">
        <v>43</v>
      </c>
      <c r="B115" s="139" t="s">
        <v>38</v>
      </c>
      <c r="C115" s="139" t="s">
        <v>14</v>
      </c>
      <c r="D115" s="72">
        <f t="shared" si="33"/>
        <v>2677.4780000000001</v>
      </c>
      <c r="E115" s="72">
        <f>67.144+810.334</f>
        <v>877.47799999999995</v>
      </c>
      <c r="F115" s="72">
        <v>900</v>
      </c>
      <c r="G115" s="72">
        <v>900</v>
      </c>
      <c r="H115" s="139" t="s">
        <v>16</v>
      </c>
      <c r="I115" s="139" t="s">
        <v>28</v>
      </c>
      <c r="J115" s="118" t="s">
        <v>174</v>
      </c>
      <c r="K115" s="90"/>
      <c r="L115" s="92"/>
      <c r="M115" s="9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1:53" s="4" customFormat="1" ht="45.75" customHeight="1" x14ac:dyDescent="0.25">
      <c r="A116" s="143" t="s">
        <v>44</v>
      </c>
      <c r="B116" s="139" t="s">
        <v>81</v>
      </c>
      <c r="C116" s="139" t="s">
        <v>14</v>
      </c>
      <c r="D116" s="72">
        <f t="shared" si="33"/>
        <v>200</v>
      </c>
      <c r="E116" s="72">
        <v>200</v>
      </c>
      <c r="F116" s="72">
        <v>0</v>
      </c>
      <c r="G116" s="72">
        <v>0</v>
      </c>
      <c r="H116" s="139" t="s">
        <v>16</v>
      </c>
      <c r="I116" s="139" t="s">
        <v>28</v>
      </c>
      <c r="J116" s="118"/>
      <c r="K116" s="90"/>
      <c r="L116" s="90"/>
      <c r="M116" s="9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1:53" s="4" customFormat="1" ht="47.25" x14ac:dyDescent="0.25">
      <c r="A117" s="143" t="s">
        <v>45</v>
      </c>
      <c r="B117" s="139" t="s">
        <v>23</v>
      </c>
      <c r="C117" s="139" t="s">
        <v>14</v>
      </c>
      <c r="D117" s="72">
        <f t="shared" si="33"/>
        <v>600</v>
      </c>
      <c r="E117" s="72">
        <v>150</v>
      </c>
      <c r="F117" s="72">
        <v>200</v>
      </c>
      <c r="G117" s="72">
        <v>250</v>
      </c>
      <c r="H117" s="139" t="s">
        <v>16</v>
      </c>
      <c r="I117" s="139" t="s">
        <v>28</v>
      </c>
      <c r="J117" s="118" t="s">
        <v>178</v>
      </c>
      <c r="K117" s="90"/>
      <c r="L117" s="90"/>
      <c r="M117" s="9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spans="1:53" s="51" customFormat="1" ht="47.25" x14ac:dyDescent="0.25">
      <c r="A118" s="143" t="s">
        <v>91</v>
      </c>
      <c r="B118" s="139" t="s">
        <v>148</v>
      </c>
      <c r="C118" s="139" t="s">
        <v>14</v>
      </c>
      <c r="D118" s="72">
        <f t="shared" si="33"/>
        <v>6000</v>
      </c>
      <c r="E118" s="72">
        <v>2000</v>
      </c>
      <c r="F118" s="72">
        <v>2000</v>
      </c>
      <c r="G118" s="72">
        <v>2000</v>
      </c>
      <c r="H118" s="139" t="s">
        <v>16</v>
      </c>
      <c r="I118" s="139" t="s">
        <v>28</v>
      </c>
      <c r="J118" s="121" t="s">
        <v>176</v>
      </c>
    </row>
    <row r="119" spans="1:53" s="51" customFormat="1" ht="47.25" x14ac:dyDescent="0.25">
      <c r="A119" s="143" t="s">
        <v>97</v>
      </c>
      <c r="B119" s="139" t="s">
        <v>138</v>
      </c>
      <c r="C119" s="139" t="s">
        <v>14</v>
      </c>
      <c r="D119" s="72">
        <f t="shared" si="33"/>
        <v>1000</v>
      </c>
      <c r="E119" s="72">
        <v>1000</v>
      </c>
      <c r="F119" s="72">
        <v>0</v>
      </c>
      <c r="G119" s="72">
        <v>0</v>
      </c>
      <c r="H119" s="139" t="s">
        <v>16</v>
      </c>
      <c r="I119" s="139" t="s">
        <v>20</v>
      </c>
      <c r="J119" s="118"/>
      <c r="K119" s="90"/>
      <c r="L119" s="90"/>
      <c r="M119" s="90"/>
    </row>
    <row r="120" spans="1:53" s="51" customFormat="1" ht="103.5" customHeight="1" x14ac:dyDescent="0.25">
      <c r="A120" s="158" t="s">
        <v>133</v>
      </c>
      <c r="B120" s="139" t="s">
        <v>134</v>
      </c>
      <c r="C120" s="139" t="s">
        <v>14</v>
      </c>
      <c r="D120" s="72">
        <f t="shared" si="33"/>
        <v>2000</v>
      </c>
      <c r="E120" s="72">
        <v>2000</v>
      </c>
      <c r="F120" s="72">
        <v>0</v>
      </c>
      <c r="G120" s="72">
        <v>0</v>
      </c>
      <c r="H120" s="44" t="s">
        <v>132</v>
      </c>
      <c r="I120" s="44" t="s">
        <v>20</v>
      </c>
      <c r="J120" s="118"/>
      <c r="K120" s="90"/>
      <c r="L120" s="90"/>
      <c r="M120" s="90"/>
    </row>
    <row r="121" spans="1:53" s="52" customFormat="1" ht="69" customHeight="1" x14ac:dyDescent="0.25">
      <c r="A121" s="156" t="s">
        <v>41</v>
      </c>
      <c r="B121" s="49" t="s">
        <v>127</v>
      </c>
      <c r="C121" s="49" t="s">
        <v>14</v>
      </c>
      <c r="D121" s="45">
        <f t="shared" si="33"/>
        <v>15000</v>
      </c>
      <c r="E121" s="13">
        <v>5000</v>
      </c>
      <c r="F121" s="45">
        <v>5000</v>
      </c>
      <c r="G121" s="45">
        <v>5000</v>
      </c>
      <c r="H121" s="49" t="s">
        <v>16</v>
      </c>
      <c r="I121" s="49" t="s">
        <v>102</v>
      </c>
      <c r="J121" s="118"/>
      <c r="K121" s="93"/>
      <c r="L121" s="93"/>
      <c r="M121" s="93"/>
      <c r="N121" s="82"/>
    </row>
    <row r="122" spans="1:53" s="52" customFormat="1" ht="94.5" x14ac:dyDescent="0.25">
      <c r="A122" s="144" t="s">
        <v>42</v>
      </c>
      <c r="B122" s="141" t="s">
        <v>101</v>
      </c>
      <c r="C122" s="141" t="s">
        <v>14</v>
      </c>
      <c r="D122" s="45">
        <f>E122+F122+G122</f>
        <v>1500</v>
      </c>
      <c r="E122" s="45">
        <v>500</v>
      </c>
      <c r="F122" s="45">
        <v>500</v>
      </c>
      <c r="G122" s="45">
        <v>500</v>
      </c>
      <c r="H122" s="141" t="s">
        <v>16</v>
      </c>
      <c r="I122" s="141" t="s">
        <v>27</v>
      </c>
      <c r="J122" s="118" t="s">
        <v>175</v>
      </c>
      <c r="K122" s="91"/>
      <c r="L122" s="91"/>
      <c r="M122" s="91"/>
    </row>
    <row r="123" spans="1:53" s="4" customFormat="1" ht="110.25" x14ac:dyDescent="0.25">
      <c r="A123" s="144" t="s">
        <v>49</v>
      </c>
      <c r="B123" s="141" t="s">
        <v>74</v>
      </c>
      <c r="C123" s="141" t="s">
        <v>14</v>
      </c>
      <c r="D123" s="45">
        <f>E123+F123+G123</f>
        <v>83490</v>
      </c>
      <c r="E123" s="45">
        <v>27830</v>
      </c>
      <c r="F123" s="45">
        <v>27830</v>
      </c>
      <c r="G123" s="45">
        <v>27830</v>
      </c>
      <c r="H123" s="141" t="s">
        <v>103</v>
      </c>
      <c r="I123" s="141" t="s">
        <v>22</v>
      </c>
      <c r="J123" s="118"/>
      <c r="K123" s="90"/>
      <c r="L123" s="90"/>
      <c r="M123" s="9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spans="1:53" s="4" customFormat="1" ht="82.15" customHeight="1" x14ac:dyDescent="0.25">
      <c r="A124" s="365" t="s">
        <v>67</v>
      </c>
      <c r="B124" s="366"/>
      <c r="C124" s="18" t="s">
        <v>14</v>
      </c>
      <c r="D124" s="67">
        <f>E124+F124+G124</f>
        <v>108467.478</v>
      </c>
      <c r="E124" s="67">
        <f>E114+E121+E122+E123</f>
        <v>39557.478000000003</v>
      </c>
      <c r="F124" s="67">
        <f t="shared" ref="F124:G124" si="34">F114+F121+F122+F123</f>
        <v>34430</v>
      </c>
      <c r="G124" s="67">
        <f t="shared" si="34"/>
        <v>34480</v>
      </c>
      <c r="H124" s="18" t="s">
        <v>16</v>
      </c>
      <c r="I124" s="18" t="s">
        <v>27</v>
      </c>
      <c r="J124" s="118"/>
      <c r="K124" s="90"/>
      <c r="L124" s="90"/>
      <c r="M124" s="9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1:53" s="4" customFormat="1" ht="25.5" customHeight="1" x14ac:dyDescent="0.25">
      <c r="A125" s="340" t="s">
        <v>48</v>
      </c>
      <c r="B125" s="341"/>
      <c r="C125" s="341"/>
      <c r="D125" s="341"/>
      <c r="E125" s="341"/>
      <c r="F125" s="341"/>
      <c r="G125" s="341"/>
      <c r="H125" s="341"/>
      <c r="I125" s="342"/>
      <c r="J125" s="118"/>
      <c r="K125" s="90"/>
      <c r="L125" s="90"/>
      <c r="M125" s="9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1:53" s="4" customFormat="1" ht="47.25" x14ac:dyDescent="0.25">
      <c r="A126" s="144">
        <v>1</v>
      </c>
      <c r="B126" s="141" t="s">
        <v>25</v>
      </c>
      <c r="C126" s="141" t="s">
        <v>14</v>
      </c>
      <c r="D126" s="13">
        <f>E126+F126+G126</f>
        <v>11000</v>
      </c>
      <c r="E126" s="13">
        <f>E127</f>
        <v>7000</v>
      </c>
      <c r="F126" s="13">
        <f t="shared" ref="F126:G126" si="35">F127</f>
        <v>2000</v>
      </c>
      <c r="G126" s="13">
        <f t="shared" si="35"/>
        <v>2000</v>
      </c>
      <c r="H126" s="141" t="s">
        <v>16</v>
      </c>
      <c r="I126" s="141" t="s">
        <v>20</v>
      </c>
      <c r="J126" s="343"/>
      <c r="K126" s="344"/>
      <c r="L126" s="344"/>
      <c r="M126" s="344"/>
      <c r="N126" s="344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1:53" s="4" customFormat="1" ht="46.5" customHeight="1" x14ac:dyDescent="0.25">
      <c r="A127" s="143" t="s">
        <v>43</v>
      </c>
      <c r="B127" s="139" t="s">
        <v>149</v>
      </c>
      <c r="C127" s="139" t="s">
        <v>14</v>
      </c>
      <c r="D127" s="72">
        <f>E127+F127+G127</f>
        <v>11000</v>
      </c>
      <c r="E127" s="72">
        <v>7000</v>
      </c>
      <c r="F127" s="72">
        <v>2000</v>
      </c>
      <c r="G127" s="72">
        <v>2000</v>
      </c>
      <c r="H127" s="139" t="s">
        <v>132</v>
      </c>
      <c r="I127" s="139" t="s">
        <v>20</v>
      </c>
      <c r="J127" s="118" t="s">
        <v>164</v>
      </c>
      <c r="K127" s="157"/>
      <c r="L127" s="157"/>
      <c r="M127" s="157"/>
      <c r="N127" s="157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1:53" s="4" customFormat="1" ht="23.25" customHeight="1" x14ac:dyDescent="0.25">
      <c r="A128" s="340" t="s">
        <v>59</v>
      </c>
      <c r="B128" s="341"/>
      <c r="C128" s="341"/>
      <c r="D128" s="341"/>
      <c r="E128" s="341"/>
      <c r="F128" s="341"/>
      <c r="G128" s="341"/>
      <c r="H128" s="341"/>
      <c r="I128" s="342"/>
      <c r="J128" s="118"/>
      <c r="K128" s="90"/>
      <c r="L128" s="90"/>
      <c r="M128" s="9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s="17" customFormat="1" ht="47.25" x14ac:dyDescent="0.25">
      <c r="A129" s="144" t="s">
        <v>40</v>
      </c>
      <c r="B129" s="141" t="s">
        <v>29</v>
      </c>
      <c r="C129" s="141" t="s">
        <v>14</v>
      </c>
      <c r="D129" s="75">
        <f>SUM(D130:D136)</f>
        <v>3350</v>
      </c>
      <c r="E129" s="75">
        <f>SUM(E130:E136)</f>
        <v>1800</v>
      </c>
      <c r="F129" s="75">
        <f t="shared" ref="F129:G129" si="36">SUM(F130:F136)</f>
        <v>850</v>
      </c>
      <c r="G129" s="75">
        <f t="shared" si="36"/>
        <v>900</v>
      </c>
      <c r="H129" s="141" t="s">
        <v>16</v>
      </c>
      <c r="I129" s="141" t="s">
        <v>32</v>
      </c>
      <c r="J129" s="118"/>
      <c r="K129" s="91"/>
      <c r="L129" s="91"/>
      <c r="M129" s="91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</row>
    <row r="130" spans="1:53" s="17" customFormat="1" ht="47.25" x14ac:dyDescent="0.25">
      <c r="A130" s="143" t="s">
        <v>43</v>
      </c>
      <c r="B130" s="139" t="s">
        <v>80</v>
      </c>
      <c r="C130" s="139" t="s">
        <v>14</v>
      </c>
      <c r="D130" s="72">
        <f>E130+F130+G130</f>
        <v>200</v>
      </c>
      <c r="E130" s="72">
        <v>200</v>
      </c>
      <c r="F130" s="76">
        <v>0</v>
      </c>
      <c r="G130" s="76">
        <v>0</v>
      </c>
      <c r="H130" s="139" t="s">
        <v>16</v>
      </c>
      <c r="I130" s="139" t="s">
        <v>32</v>
      </c>
      <c r="J130" s="118"/>
      <c r="K130" s="91"/>
      <c r="L130" s="91"/>
      <c r="M130" s="91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</row>
    <row r="131" spans="1:53" s="17" customFormat="1" ht="45" customHeight="1" x14ac:dyDescent="0.25">
      <c r="A131" s="143" t="s">
        <v>44</v>
      </c>
      <c r="B131" s="139" t="s">
        <v>82</v>
      </c>
      <c r="C131" s="139" t="s">
        <v>14</v>
      </c>
      <c r="D131" s="72">
        <f>E131+F131+G131</f>
        <v>200</v>
      </c>
      <c r="E131" s="72">
        <v>200</v>
      </c>
      <c r="F131" s="76">
        <v>0</v>
      </c>
      <c r="G131" s="76">
        <v>0</v>
      </c>
      <c r="H131" s="139" t="s">
        <v>16</v>
      </c>
      <c r="I131" s="139" t="s">
        <v>32</v>
      </c>
      <c r="J131" s="118"/>
      <c r="K131" s="91"/>
      <c r="L131" s="91"/>
      <c r="M131" s="91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</row>
    <row r="132" spans="1:53" s="17" customFormat="1" ht="47.25" x14ac:dyDescent="0.25">
      <c r="A132" s="143" t="s">
        <v>45</v>
      </c>
      <c r="B132" s="139" t="s">
        <v>88</v>
      </c>
      <c r="C132" s="139" t="s">
        <v>14</v>
      </c>
      <c r="D132" s="72">
        <f>E132+F132+G132</f>
        <v>200</v>
      </c>
      <c r="E132" s="72">
        <v>200</v>
      </c>
      <c r="F132" s="76">
        <v>0</v>
      </c>
      <c r="G132" s="76">
        <v>0</v>
      </c>
      <c r="H132" s="139" t="s">
        <v>16</v>
      </c>
      <c r="I132" s="139" t="s">
        <v>32</v>
      </c>
      <c r="J132" s="118"/>
      <c r="K132" s="91"/>
      <c r="L132" s="91"/>
      <c r="M132" s="91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</row>
    <row r="133" spans="1:53" s="17" customFormat="1" ht="47.25" x14ac:dyDescent="0.25">
      <c r="A133" s="143" t="s">
        <v>91</v>
      </c>
      <c r="B133" s="139" t="s">
        <v>99</v>
      </c>
      <c r="C133" s="139" t="s">
        <v>14</v>
      </c>
      <c r="D133" s="72">
        <f>E133+F133+G133</f>
        <v>200</v>
      </c>
      <c r="E133" s="72">
        <v>200</v>
      </c>
      <c r="F133" s="76">
        <v>0</v>
      </c>
      <c r="G133" s="76">
        <v>0</v>
      </c>
      <c r="H133" s="139" t="s">
        <v>16</v>
      </c>
      <c r="I133" s="139" t="s">
        <v>32</v>
      </c>
      <c r="J133" s="118"/>
      <c r="K133" s="91"/>
      <c r="L133" s="91"/>
      <c r="M133" s="91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</row>
    <row r="134" spans="1:53" s="17" customFormat="1" ht="47.25" x14ac:dyDescent="0.25">
      <c r="A134" s="143" t="s">
        <v>97</v>
      </c>
      <c r="B134" s="139" t="s">
        <v>88</v>
      </c>
      <c r="C134" s="139" t="s">
        <v>14</v>
      </c>
      <c r="D134" s="72">
        <v>0</v>
      </c>
      <c r="E134" s="72">
        <v>200</v>
      </c>
      <c r="F134" s="72">
        <v>0</v>
      </c>
      <c r="G134" s="76">
        <v>0</v>
      </c>
      <c r="H134" s="139" t="s">
        <v>16</v>
      </c>
      <c r="I134" s="139" t="s">
        <v>32</v>
      </c>
      <c r="J134" s="118"/>
      <c r="K134" s="91"/>
      <c r="L134" s="91"/>
      <c r="M134" s="91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</row>
    <row r="135" spans="1:53" s="17" customFormat="1" ht="47.25" x14ac:dyDescent="0.25">
      <c r="A135" s="143" t="s">
        <v>133</v>
      </c>
      <c r="B135" s="139" t="s">
        <v>90</v>
      </c>
      <c r="C135" s="139" t="s">
        <v>14</v>
      </c>
      <c r="D135" s="72">
        <f t="shared" ref="D135:D140" si="37">E135+F135+G135</f>
        <v>1800</v>
      </c>
      <c r="E135" s="72">
        <v>600</v>
      </c>
      <c r="F135" s="72">
        <v>600</v>
      </c>
      <c r="G135" s="76">
        <v>600</v>
      </c>
      <c r="H135" s="139" t="s">
        <v>16</v>
      </c>
      <c r="I135" s="139" t="s">
        <v>33</v>
      </c>
      <c r="J135" s="118"/>
      <c r="K135" s="91"/>
      <c r="L135" s="91"/>
      <c r="M135" s="91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</row>
    <row r="136" spans="1:53" s="52" customFormat="1" ht="47.25" x14ac:dyDescent="0.25">
      <c r="A136" s="143" t="s">
        <v>151</v>
      </c>
      <c r="B136" s="139" t="s">
        <v>23</v>
      </c>
      <c r="C136" s="139" t="s">
        <v>14</v>
      </c>
      <c r="D136" s="72">
        <f>E136+F136+G136</f>
        <v>750</v>
      </c>
      <c r="E136" s="72">
        <v>200</v>
      </c>
      <c r="F136" s="76">
        <v>250</v>
      </c>
      <c r="G136" s="76">
        <v>300</v>
      </c>
      <c r="H136" s="139" t="s">
        <v>16</v>
      </c>
      <c r="I136" s="139" t="s">
        <v>33</v>
      </c>
      <c r="J136" s="118"/>
      <c r="K136" s="92"/>
      <c r="L136" s="91"/>
      <c r="M136" s="91"/>
    </row>
    <row r="137" spans="1:53" s="17" customFormat="1" ht="47.25" x14ac:dyDescent="0.25">
      <c r="A137" s="144" t="s">
        <v>41</v>
      </c>
      <c r="B137" s="141" t="s">
        <v>63</v>
      </c>
      <c r="C137" s="141" t="s">
        <v>14</v>
      </c>
      <c r="D137" s="13">
        <f t="shared" si="37"/>
        <v>3360</v>
      </c>
      <c r="E137" s="75">
        <f>E138+E139+E140+E141</f>
        <v>1030</v>
      </c>
      <c r="F137" s="75">
        <f t="shared" ref="F137:G137" si="38">F138+F139+F140+F141</f>
        <v>1120</v>
      </c>
      <c r="G137" s="75">
        <f t="shared" si="38"/>
        <v>1210</v>
      </c>
      <c r="H137" s="141" t="s">
        <v>16</v>
      </c>
      <c r="I137" s="141" t="s">
        <v>33</v>
      </c>
      <c r="J137" s="118"/>
      <c r="K137" s="91"/>
      <c r="L137" s="91"/>
      <c r="M137" s="91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</row>
    <row r="138" spans="1:53" s="4" customFormat="1" ht="130.9" customHeight="1" x14ac:dyDescent="0.25">
      <c r="A138" s="143" t="s">
        <v>113</v>
      </c>
      <c r="B138" s="113" t="s">
        <v>93</v>
      </c>
      <c r="C138" s="139" t="s">
        <v>14</v>
      </c>
      <c r="D138" s="72">
        <f t="shared" si="37"/>
        <v>2190</v>
      </c>
      <c r="E138" s="76">
        <v>660</v>
      </c>
      <c r="F138" s="72">
        <v>730</v>
      </c>
      <c r="G138" s="72">
        <v>800</v>
      </c>
      <c r="H138" s="139" t="s">
        <v>16</v>
      </c>
      <c r="I138" s="139" t="s">
        <v>34</v>
      </c>
      <c r="J138" s="118"/>
      <c r="K138" s="90"/>
      <c r="L138" s="90"/>
      <c r="M138" s="9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spans="1:53" s="4" customFormat="1" ht="200.25" customHeight="1" x14ac:dyDescent="0.25">
      <c r="A139" s="143" t="s">
        <v>52</v>
      </c>
      <c r="B139" s="114" t="s">
        <v>94</v>
      </c>
      <c r="C139" s="139" t="s">
        <v>14</v>
      </c>
      <c r="D139" s="72">
        <f t="shared" si="37"/>
        <v>360</v>
      </c>
      <c r="E139" s="76">
        <v>110</v>
      </c>
      <c r="F139" s="72">
        <v>120</v>
      </c>
      <c r="G139" s="72">
        <v>130</v>
      </c>
      <c r="H139" s="139" t="s">
        <v>16</v>
      </c>
      <c r="I139" s="139" t="s">
        <v>34</v>
      </c>
      <c r="J139" s="118"/>
      <c r="K139" s="90"/>
      <c r="L139" s="90"/>
      <c r="M139" s="9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spans="1:53" s="4" customFormat="1" ht="126" x14ac:dyDescent="0.25">
      <c r="A140" s="143" t="s">
        <v>53</v>
      </c>
      <c r="B140" s="139" t="s">
        <v>95</v>
      </c>
      <c r="C140" s="139" t="s">
        <v>14</v>
      </c>
      <c r="D140" s="76">
        <f t="shared" si="37"/>
        <v>360</v>
      </c>
      <c r="E140" s="76">
        <v>110</v>
      </c>
      <c r="F140" s="72">
        <v>120</v>
      </c>
      <c r="G140" s="72">
        <v>130</v>
      </c>
      <c r="H140" s="139" t="s">
        <v>16</v>
      </c>
      <c r="I140" s="139" t="s">
        <v>34</v>
      </c>
      <c r="J140" s="118"/>
      <c r="K140" s="90"/>
      <c r="L140" s="90"/>
      <c r="M140" s="9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spans="1:53" s="4" customFormat="1" ht="48.75" customHeight="1" x14ac:dyDescent="0.25">
      <c r="A141" s="138" t="s">
        <v>83</v>
      </c>
      <c r="B141" s="112" t="s">
        <v>105</v>
      </c>
      <c r="C141" s="139" t="s">
        <v>14</v>
      </c>
      <c r="D141" s="76">
        <f>E141+F141+G141</f>
        <v>450</v>
      </c>
      <c r="E141" s="76">
        <v>150</v>
      </c>
      <c r="F141" s="72">
        <v>150</v>
      </c>
      <c r="G141" s="72">
        <v>150</v>
      </c>
      <c r="H141" s="44" t="s">
        <v>16</v>
      </c>
      <c r="I141" s="44" t="s">
        <v>34</v>
      </c>
      <c r="J141" s="118"/>
      <c r="K141" s="90"/>
      <c r="L141" s="90"/>
      <c r="M141" s="9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 ht="31.5" customHeight="1" x14ac:dyDescent="0.25">
      <c r="A142" s="345" t="s">
        <v>42</v>
      </c>
      <c r="B142" s="335" t="s">
        <v>124</v>
      </c>
      <c r="C142" s="141" t="s">
        <v>14</v>
      </c>
      <c r="D142" s="13">
        <f>E142+F142+G142</f>
        <v>4036.11</v>
      </c>
      <c r="E142" s="13">
        <v>1416.1</v>
      </c>
      <c r="F142" s="13">
        <v>2620.0100000000002</v>
      </c>
      <c r="G142" s="13">
        <v>0</v>
      </c>
      <c r="H142" s="320" t="s">
        <v>16</v>
      </c>
      <c r="I142" s="320" t="s">
        <v>62</v>
      </c>
      <c r="J142" s="118"/>
      <c r="K142" s="90"/>
      <c r="L142" s="90"/>
      <c r="M142" s="9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 ht="31.5" customHeight="1" x14ac:dyDescent="0.25">
      <c r="A143" s="345"/>
      <c r="B143" s="336"/>
      <c r="C143" s="141" t="s">
        <v>15</v>
      </c>
      <c r="D143" s="13">
        <f>E143+F143+G143</f>
        <v>1203.9100000000001</v>
      </c>
      <c r="E143" s="13">
        <v>1203.9100000000001</v>
      </c>
      <c r="F143" s="13">
        <v>0</v>
      </c>
      <c r="G143" s="13">
        <v>0</v>
      </c>
      <c r="H143" s="321"/>
      <c r="I143" s="321"/>
      <c r="J143" s="118"/>
      <c r="K143" s="90"/>
      <c r="L143" s="90"/>
      <c r="M143" s="9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 ht="31.5" customHeight="1" x14ac:dyDescent="0.25">
      <c r="A144" s="345"/>
      <c r="B144" s="337"/>
      <c r="C144" s="141" t="s">
        <v>11</v>
      </c>
      <c r="D144" s="13">
        <f>D142+D143</f>
        <v>5240.0200000000004</v>
      </c>
      <c r="E144" s="13">
        <f>E142+E143</f>
        <v>2620.0100000000002</v>
      </c>
      <c r="F144" s="13">
        <v>2620.0100000000002</v>
      </c>
      <c r="G144" s="13">
        <f>G142+G143</f>
        <v>0</v>
      </c>
      <c r="H144" s="322"/>
      <c r="I144" s="322"/>
      <c r="J144" s="118"/>
      <c r="K144" s="90"/>
      <c r="L144" s="90"/>
      <c r="M144" s="9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 ht="35.25" customHeight="1" x14ac:dyDescent="0.25">
      <c r="A145" s="338" t="s">
        <v>68</v>
      </c>
      <c r="B145" s="338"/>
      <c r="C145" s="18" t="s">
        <v>14</v>
      </c>
      <c r="D145" s="67">
        <f>E145+F145+G145</f>
        <v>10946.11</v>
      </c>
      <c r="E145" s="79">
        <f>E129+E137+E142</f>
        <v>4246.1000000000004</v>
      </c>
      <c r="F145" s="79">
        <f t="shared" ref="F145:G145" si="39">F129+F137+F142</f>
        <v>4590.01</v>
      </c>
      <c r="G145" s="79">
        <f t="shared" si="39"/>
        <v>2110</v>
      </c>
      <c r="H145" s="323" t="s">
        <v>16</v>
      </c>
      <c r="I145" s="286" t="s">
        <v>32</v>
      </c>
      <c r="J145" s="118"/>
      <c r="K145" s="90"/>
      <c r="L145" s="90"/>
      <c r="M145" s="9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 ht="33.75" customHeight="1" x14ac:dyDescent="0.25">
      <c r="A146" s="339"/>
      <c r="B146" s="339"/>
      <c r="C146" s="18" t="s">
        <v>15</v>
      </c>
      <c r="D146" s="67">
        <f t="shared" ref="D146:D147" si="40">E146+F146+G146</f>
        <v>1203.9100000000001</v>
      </c>
      <c r="E146" s="67">
        <f>E143</f>
        <v>1203.9100000000001</v>
      </c>
      <c r="F146" s="67">
        <f t="shared" ref="F146:G146" si="41">F143</f>
        <v>0</v>
      </c>
      <c r="G146" s="67">
        <f t="shared" si="41"/>
        <v>0</v>
      </c>
      <c r="H146" s="324"/>
      <c r="I146" s="288"/>
      <c r="J146" s="118"/>
      <c r="K146" s="90"/>
      <c r="L146" s="90"/>
      <c r="M146" s="9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 ht="31.5" customHeight="1" x14ac:dyDescent="0.25">
      <c r="A147" s="339"/>
      <c r="B147" s="339"/>
      <c r="C147" s="18" t="s">
        <v>11</v>
      </c>
      <c r="D147" s="67">
        <f t="shared" si="40"/>
        <v>12150.02</v>
      </c>
      <c r="E147" s="67">
        <f>E145+E146</f>
        <v>5450.01</v>
      </c>
      <c r="F147" s="67">
        <f t="shared" ref="F147:G147" si="42">F145+F146</f>
        <v>4590.01</v>
      </c>
      <c r="G147" s="67">
        <f t="shared" si="42"/>
        <v>2110</v>
      </c>
      <c r="H147" s="325"/>
      <c r="I147" s="288"/>
      <c r="J147" s="118"/>
      <c r="K147" s="90"/>
      <c r="L147" s="90"/>
      <c r="M147" s="9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 ht="22.5" customHeight="1" x14ac:dyDescent="0.25">
      <c r="A148" s="359" t="s">
        <v>60</v>
      </c>
      <c r="B148" s="360"/>
      <c r="C148" s="360"/>
      <c r="D148" s="360"/>
      <c r="E148" s="360"/>
      <c r="F148" s="360"/>
      <c r="G148" s="360"/>
      <c r="H148" s="360"/>
      <c r="I148" s="361"/>
      <c r="J148" s="118"/>
      <c r="K148" s="90"/>
      <c r="L148" s="90"/>
      <c r="M148" s="9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 ht="141.75" x14ac:dyDescent="0.25">
      <c r="A149" s="150" t="s">
        <v>43</v>
      </c>
      <c r="B149" s="141" t="s">
        <v>30</v>
      </c>
      <c r="C149" s="141" t="s">
        <v>14</v>
      </c>
      <c r="D149" s="13">
        <f>E149+F149+G149</f>
        <v>0</v>
      </c>
      <c r="E149" s="72">
        <v>0</v>
      </c>
      <c r="F149" s="72">
        <v>0</v>
      </c>
      <c r="G149" s="72">
        <f t="shared" ref="G149" si="43">G150</f>
        <v>0</v>
      </c>
      <c r="H149" s="141" t="s">
        <v>16</v>
      </c>
      <c r="I149" s="243" t="s">
        <v>35</v>
      </c>
      <c r="J149" s="118"/>
      <c r="K149" s="90"/>
      <c r="L149" s="90"/>
      <c r="M149" s="9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 ht="126" x14ac:dyDescent="0.25">
      <c r="A150" s="144" t="s">
        <v>44</v>
      </c>
      <c r="B150" s="141" t="s">
        <v>108</v>
      </c>
      <c r="C150" s="141" t="s">
        <v>14</v>
      </c>
      <c r="D150" s="13">
        <f t="shared" ref="D150" si="44">SUM(E150:G150)</f>
        <v>500</v>
      </c>
      <c r="E150" s="72">
        <v>500</v>
      </c>
      <c r="F150" s="72">
        <v>0</v>
      </c>
      <c r="G150" s="72">
        <v>0</v>
      </c>
      <c r="H150" s="141" t="s">
        <v>16</v>
      </c>
      <c r="I150" s="243"/>
      <c r="J150" s="118"/>
      <c r="K150" s="90"/>
      <c r="L150" s="90"/>
      <c r="M150" s="9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 ht="20.25" customHeight="1" x14ac:dyDescent="0.25">
      <c r="A151" s="317" t="s">
        <v>61</v>
      </c>
      <c r="B151" s="318"/>
      <c r="C151" s="318"/>
      <c r="D151" s="318"/>
      <c r="E151" s="318"/>
      <c r="F151" s="318"/>
      <c r="G151" s="318"/>
      <c r="H151" s="318"/>
      <c r="I151" s="319"/>
      <c r="J151" s="118"/>
      <c r="K151" s="90"/>
      <c r="L151" s="90"/>
      <c r="M151" s="9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 ht="31.5" x14ac:dyDescent="0.25">
      <c r="A152" s="314">
        <v>1</v>
      </c>
      <c r="B152" s="243" t="s">
        <v>36</v>
      </c>
      <c r="C152" s="141" t="s">
        <v>14</v>
      </c>
      <c r="D152" s="142">
        <f>SUM(E152:G152)</f>
        <v>0</v>
      </c>
      <c r="E152" s="65">
        <v>0</v>
      </c>
      <c r="F152" s="65">
        <v>0</v>
      </c>
      <c r="G152" s="65">
        <v>0</v>
      </c>
      <c r="H152" s="243" t="s">
        <v>16</v>
      </c>
      <c r="I152" s="243" t="s">
        <v>37</v>
      </c>
      <c r="J152" s="118"/>
      <c r="K152" s="90"/>
      <c r="L152" s="90"/>
      <c r="M152" s="9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 ht="31.5" x14ac:dyDescent="0.25">
      <c r="A153" s="314"/>
      <c r="B153" s="243"/>
      <c r="C153" s="141" t="s">
        <v>15</v>
      </c>
      <c r="D153" s="142">
        <v>0</v>
      </c>
      <c r="E153" s="65">
        <v>0</v>
      </c>
      <c r="F153" s="65">
        <v>0</v>
      </c>
      <c r="G153" s="65">
        <v>0</v>
      </c>
      <c r="H153" s="243"/>
      <c r="I153" s="243"/>
      <c r="J153" s="118"/>
      <c r="K153" s="90"/>
      <c r="L153" s="90"/>
      <c r="M153" s="9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 ht="13.5" customHeight="1" x14ac:dyDescent="0.25">
      <c r="A154" s="314"/>
      <c r="B154" s="243"/>
      <c r="C154" s="141" t="s">
        <v>11</v>
      </c>
      <c r="D154" s="13">
        <f>SUM(E154:G154)</f>
        <v>0</v>
      </c>
      <c r="E154" s="19">
        <f>E152+E153</f>
        <v>0</v>
      </c>
      <c r="F154" s="19">
        <f t="shared" ref="F154:G154" si="45">F152+F153</f>
        <v>0</v>
      </c>
      <c r="G154" s="19">
        <f t="shared" si="45"/>
        <v>0</v>
      </c>
      <c r="H154" s="243"/>
      <c r="I154" s="243"/>
      <c r="J154" s="118"/>
      <c r="K154" s="90"/>
      <c r="L154" s="90"/>
      <c r="M154" s="9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 ht="31.5" x14ac:dyDescent="0.25">
      <c r="A155" s="346" t="s">
        <v>70</v>
      </c>
      <c r="B155" s="346"/>
      <c r="C155" s="18" t="s">
        <v>14</v>
      </c>
      <c r="D155" s="67">
        <f>E155+F155+G155</f>
        <v>520962.30773999996</v>
      </c>
      <c r="E155" s="67">
        <f>E150+E152+E145+E126+E124+E109</f>
        <v>203972.49773999999</v>
      </c>
      <c r="F155" s="67">
        <f>F150+F152+F145+F126+F124+F109</f>
        <v>159382.41</v>
      </c>
      <c r="G155" s="67">
        <f>G150+G152+G145+G126+G124+G109</f>
        <v>157607.4</v>
      </c>
      <c r="H155" s="286"/>
      <c r="I155" s="287"/>
      <c r="J155" s="118"/>
      <c r="K155" s="90"/>
      <c r="L155" s="90"/>
      <c r="M155" s="9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 ht="31.5" x14ac:dyDescent="0.25">
      <c r="A156" s="346"/>
      <c r="B156" s="346"/>
      <c r="C156" s="18" t="s">
        <v>110</v>
      </c>
      <c r="D156" s="67">
        <f t="shared" ref="D156:D158" si="46">E156+F156+G156</f>
        <v>0</v>
      </c>
      <c r="E156" s="67">
        <f>E110</f>
        <v>0</v>
      </c>
      <c r="F156" s="67">
        <f>F110</f>
        <v>0</v>
      </c>
      <c r="G156" s="67">
        <f>G110</f>
        <v>0</v>
      </c>
      <c r="H156" s="288"/>
      <c r="I156" s="289"/>
      <c r="J156" s="118"/>
      <c r="K156" s="90"/>
      <c r="L156" s="90"/>
      <c r="M156" s="9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 ht="34.15" customHeight="1" x14ac:dyDescent="0.25">
      <c r="A157" s="346"/>
      <c r="B157" s="346"/>
      <c r="C157" s="18" t="s">
        <v>15</v>
      </c>
      <c r="D157" s="67">
        <f t="shared" si="46"/>
        <v>6219.91</v>
      </c>
      <c r="E157" s="67">
        <f>E153+E146+E111</f>
        <v>6219.91</v>
      </c>
      <c r="F157" s="67">
        <f>F153+F146+F111</f>
        <v>0</v>
      </c>
      <c r="G157" s="67">
        <f>G153+G146+G111</f>
        <v>0</v>
      </c>
      <c r="H157" s="288"/>
      <c r="I157" s="289"/>
      <c r="J157" s="118"/>
      <c r="K157" s="90"/>
      <c r="L157" s="90"/>
      <c r="M157" s="9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 x14ac:dyDescent="0.25">
      <c r="A158" s="346"/>
      <c r="B158" s="346"/>
      <c r="C158" s="18" t="s">
        <v>11</v>
      </c>
      <c r="D158" s="67">
        <f t="shared" si="46"/>
        <v>527182.21773999999</v>
      </c>
      <c r="E158" s="67">
        <f>E155+E156+E157</f>
        <v>210192.40774</v>
      </c>
      <c r="F158" s="67">
        <f t="shared" ref="F158:G158" si="47">F155+F156+F157</f>
        <v>159382.41</v>
      </c>
      <c r="G158" s="67">
        <f t="shared" si="47"/>
        <v>157607.4</v>
      </c>
      <c r="H158" s="290"/>
      <c r="I158" s="291"/>
      <c r="J158" s="118"/>
      <c r="K158" s="90"/>
      <c r="L158" s="90"/>
      <c r="M158" s="9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 ht="31.5" x14ac:dyDescent="0.25">
      <c r="A159" s="347" t="s">
        <v>69</v>
      </c>
      <c r="B159" s="348"/>
      <c r="C159" s="25" t="s">
        <v>14</v>
      </c>
      <c r="D159" s="83">
        <f>E159+F159+G159</f>
        <v>539557.25190000003</v>
      </c>
      <c r="E159" s="83">
        <f>E155+E61</f>
        <v>208271.97173999998</v>
      </c>
      <c r="F159" s="83">
        <f>F155+F61</f>
        <v>167987.88016</v>
      </c>
      <c r="G159" s="83">
        <f>G155+G61</f>
        <v>163297.4</v>
      </c>
      <c r="H159" s="353"/>
      <c r="I159" s="354"/>
      <c r="J159" s="118"/>
      <c r="K159" s="90"/>
      <c r="L159" s="90"/>
      <c r="M159" s="9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 ht="31.5" x14ac:dyDescent="0.25">
      <c r="A160" s="349"/>
      <c r="B160" s="350"/>
      <c r="C160" s="25" t="s">
        <v>110</v>
      </c>
      <c r="D160" s="83">
        <f t="shared" ref="D160:D162" si="48">E160+F160+G160</f>
        <v>0</v>
      </c>
      <c r="E160" s="83">
        <f>E156</f>
        <v>0</v>
      </c>
      <c r="F160" s="83">
        <f t="shared" ref="F160:G160" si="49">F156</f>
        <v>0</v>
      </c>
      <c r="G160" s="83">
        <f t="shared" si="49"/>
        <v>0</v>
      </c>
      <c r="H160" s="355"/>
      <c r="I160" s="356"/>
      <c r="J160" s="118"/>
      <c r="K160" s="90"/>
      <c r="L160" s="90"/>
      <c r="M160" s="9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 ht="31.5" x14ac:dyDescent="0.25">
      <c r="A161" s="349"/>
      <c r="B161" s="350"/>
      <c r="C161" s="25" t="s">
        <v>15</v>
      </c>
      <c r="D161" s="83">
        <f t="shared" si="48"/>
        <v>91775.447889999996</v>
      </c>
      <c r="E161" s="83">
        <f>E157+E62</f>
        <v>31516.51</v>
      </c>
      <c r="F161" s="83">
        <f>F157+F62</f>
        <v>60258.937890000001</v>
      </c>
      <c r="G161" s="83">
        <f>G157+G62</f>
        <v>0</v>
      </c>
      <c r="H161" s="355"/>
      <c r="I161" s="356"/>
      <c r="J161" s="118"/>
      <c r="K161" s="90"/>
      <c r="L161" s="90"/>
      <c r="M161" s="9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 x14ac:dyDescent="0.25">
      <c r="A162" s="351"/>
      <c r="B162" s="352"/>
      <c r="C162" s="25" t="s">
        <v>11</v>
      </c>
      <c r="D162" s="83">
        <f t="shared" si="48"/>
        <v>631332.69978999998</v>
      </c>
      <c r="E162" s="83">
        <f>E159+E160+E161</f>
        <v>239788.48173999999</v>
      </c>
      <c r="F162" s="83">
        <f t="shared" ref="F162:G162" si="50">F159+F160+F161</f>
        <v>228246.81805</v>
      </c>
      <c r="G162" s="83">
        <f t="shared" si="50"/>
        <v>163297.4</v>
      </c>
      <c r="H162" s="357"/>
      <c r="I162" s="358"/>
      <c r="J162" s="118"/>
      <c r="K162" s="90"/>
      <c r="L162" s="90"/>
      <c r="M162" s="9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 x14ac:dyDescent="0.25">
      <c r="A163" s="145"/>
      <c r="B163" s="9"/>
      <c r="C163" s="10"/>
      <c r="D163" s="11"/>
      <c r="E163" s="59"/>
      <c r="F163" s="59"/>
      <c r="G163" s="59"/>
      <c r="H163" s="9"/>
      <c r="I163" s="10"/>
      <c r="J163" s="118"/>
      <c r="K163" s="90"/>
      <c r="L163" s="90"/>
      <c r="M163" s="9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 x14ac:dyDescent="0.25">
      <c r="A164" s="145"/>
      <c r="B164" s="9"/>
      <c r="C164" s="10"/>
      <c r="D164" s="11"/>
      <c r="E164" s="59"/>
      <c r="F164" s="59"/>
      <c r="G164" s="59"/>
      <c r="H164" s="9"/>
      <c r="I164" s="10"/>
      <c r="J164" s="118"/>
      <c r="K164" s="90"/>
      <c r="L164" s="90"/>
      <c r="M164" s="9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 x14ac:dyDescent="0.25">
      <c r="A165" s="145"/>
      <c r="B165" s="9"/>
      <c r="C165" s="10"/>
      <c r="D165" s="11"/>
      <c r="E165" s="59"/>
      <c r="F165" s="59"/>
      <c r="G165" s="59"/>
      <c r="H165" s="9"/>
      <c r="I165" s="10"/>
      <c r="J165" s="118"/>
      <c r="K165" s="90"/>
      <c r="L165" s="90"/>
      <c r="M165" s="9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 x14ac:dyDescent="0.25">
      <c r="A166" s="145"/>
      <c r="B166" s="9"/>
      <c r="C166" s="10"/>
      <c r="D166" s="11"/>
      <c r="E166" s="59"/>
      <c r="F166" s="59"/>
      <c r="G166" s="59"/>
      <c r="H166" s="9"/>
      <c r="I166" s="10"/>
      <c r="J166" s="118"/>
      <c r="K166" s="90"/>
      <c r="L166" s="90"/>
      <c r="M166" s="9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 x14ac:dyDescent="0.25">
      <c r="A167" s="145"/>
      <c r="B167" s="9"/>
      <c r="C167" s="10"/>
      <c r="D167" s="11"/>
      <c r="E167" s="59"/>
      <c r="F167" s="59"/>
      <c r="G167" s="59"/>
      <c r="H167" s="9"/>
      <c r="I167" s="10"/>
      <c r="J167" s="118"/>
      <c r="K167" s="90"/>
      <c r="L167" s="90"/>
      <c r="M167" s="9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 x14ac:dyDescent="0.25">
      <c r="A168" s="145"/>
      <c r="B168" s="9"/>
      <c r="C168" s="10"/>
      <c r="D168" s="11"/>
      <c r="E168" s="59"/>
      <c r="F168" s="59"/>
      <c r="G168" s="59"/>
      <c r="H168" s="9"/>
      <c r="I168" s="10"/>
      <c r="J168" s="118"/>
      <c r="K168" s="90"/>
      <c r="L168" s="90"/>
      <c r="M168" s="9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 x14ac:dyDescent="0.25">
      <c r="A169" s="145"/>
      <c r="B169" s="9"/>
      <c r="C169" s="10"/>
      <c r="D169" s="11"/>
      <c r="E169" s="59"/>
      <c r="F169" s="59"/>
      <c r="G169" s="59"/>
      <c r="H169" s="9"/>
      <c r="I169" s="10"/>
      <c r="J169" s="118"/>
      <c r="K169" s="90"/>
      <c r="L169" s="90"/>
      <c r="M169" s="9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 x14ac:dyDescent="0.25">
      <c r="A170" s="145"/>
      <c r="B170" s="9"/>
      <c r="C170" s="10"/>
      <c r="D170" s="11"/>
      <c r="E170" s="59"/>
      <c r="F170" s="59"/>
      <c r="G170" s="59"/>
      <c r="H170" s="9"/>
      <c r="I170" s="10"/>
      <c r="J170" s="118"/>
      <c r="K170" s="90"/>
      <c r="L170" s="90"/>
      <c r="M170" s="9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 x14ac:dyDescent="0.25">
      <c r="A171" s="145"/>
      <c r="B171" s="9"/>
      <c r="C171" s="10"/>
      <c r="D171" s="11"/>
      <c r="E171" s="59"/>
      <c r="F171" s="59"/>
      <c r="G171" s="59"/>
      <c r="H171" s="9"/>
      <c r="I171" s="10"/>
      <c r="J171" s="118"/>
      <c r="K171" s="90"/>
      <c r="L171" s="90"/>
      <c r="M171" s="9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 x14ac:dyDescent="0.25">
      <c r="A172" s="145"/>
      <c r="B172" s="9"/>
      <c r="C172" s="10"/>
      <c r="D172" s="11"/>
      <c r="E172" s="59"/>
      <c r="F172" s="59"/>
      <c r="G172" s="59"/>
      <c r="H172" s="9"/>
      <c r="I172" s="10"/>
      <c r="J172" s="118"/>
      <c r="K172" s="90"/>
      <c r="L172" s="90"/>
      <c r="M172" s="9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 x14ac:dyDescent="0.25">
      <c r="A173" s="145"/>
      <c r="B173" s="9"/>
      <c r="C173" s="10"/>
      <c r="D173" s="11"/>
      <c r="E173" s="59"/>
      <c r="F173" s="59"/>
      <c r="G173" s="59"/>
      <c r="H173" s="9"/>
      <c r="I173" s="10"/>
      <c r="J173" s="118"/>
      <c r="K173" s="90"/>
      <c r="L173" s="90"/>
      <c r="M173" s="9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 x14ac:dyDescent="0.25">
      <c r="A174" s="145"/>
      <c r="B174" s="9"/>
      <c r="C174" s="10"/>
      <c r="D174" s="11"/>
      <c r="E174" s="59"/>
      <c r="F174" s="59"/>
      <c r="G174" s="59"/>
      <c r="H174" s="9"/>
      <c r="I174" s="10"/>
      <c r="J174" s="118"/>
      <c r="K174" s="90"/>
      <c r="L174" s="90"/>
      <c r="M174" s="9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 x14ac:dyDescent="0.25">
      <c r="A175" s="145"/>
      <c r="B175" s="9"/>
      <c r="C175" s="10"/>
      <c r="D175" s="11"/>
      <c r="E175" s="59"/>
      <c r="F175" s="59"/>
      <c r="G175" s="59"/>
      <c r="H175" s="9"/>
      <c r="I175" s="10"/>
      <c r="J175" s="118"/>
      <c r="K175" s="90"/>
      <c r="L175" s="90"/>
      <c r="M175" s="9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 x14ac:dyDescent="0.25">
      <c r="A176" s="145"/>
      <c r="B176" s="9"/>
      <c r="C176" s="10"/>
      <c r="D176" s="11"/>
      <c r="E176" s="59"/>
      <c r="F176" s="59"/>
      <c r="G176" s="59"/>
      <c r="H176" s="9"/>
      <c r="I176" s="10"/>
      <c r="J176" s="118"/>
      <c r="K176" s="90"/>
      <c r="L176" s="90"/>
      <c r="M176" s="9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 x14ac:dyDescent="0.25">
      <c r="A177" s="145"/>
      <c r="B177" s="9"/>
      <c r="C177" s="10"/>
      <c r="D177" s="11"/>
      <c r="E177" s="59"/>
      <c r="F177" s="59"/>
      <c r="G177" s="59"/>
      <c r="H177" s="9"/>
      <c r="I177" s="10"/>
      <c r="J177" s="118"/>
      <c r="K177" s="90"/>
      <c r="L177" s="90"/>
      <c r="M177" s="9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 x14ac:dyDescent="0.25">
      <c r="A178" s="145"/>
      <c r="B178" s="9"/>
      <c r="C178" s="10"/>
      <c r="D178" s="11"/>
      <c r="E178" s="59"/>
      <c r="F178" s="59"/>
      <c r="G178" s="59"/>
      <c r="H178" s="9"/>
      <c r="I178" s="10"/>
      <c r="J178" s="118"/>
      <c r="K178" s="90"/>
      <c r="L178" s="90"/>
      <c r="M178" s="9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 x14ac:dyDescent="0.25">
      <c r="A179" s="145"/>
      <c r="B179" s="9"/>
      <c r="C179" s="10"/>
      <c r="D179" s="11"/>
      <c r="E179" s="59"/>
      <c r="F179" s="59"/>
      <c r="G179" s="59"/>
      <c r="H179" s="9"/>
      <c r="I179" s="10"/>
      <c r="J179" s="118"/>
      <c r="K179" s="90"/>
      <c r="L179" s="90"/>
      <c r="M179" s="9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 x14ac:dyDescent="0.25">
      <c r="A180" s="145"/>
      <c r="B180" s="9"/>
      <c r="C180" s="10"/>
      <c r="D180" s="11"/>
      <c r="E180" s="59"/>
      <c r="F180" s="59"/>
      <c r="G180" s="59"/>
      <c r="H180" s="9"/>
      <c r="I180" s="10"/>
      <c r="J180" s="118"/>
      <c r="K180" s="90"/>
      <c r="L180" s="90"/>
      <c r="M180" s="9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 x14ac:dyDescent="0.25">
      <c r="A181" s="145"/>
      <c r="B181" s="9"/>
      <c r="C181" s="10"/>
      <c r="D181" s="11"/>
      <c r="E181" s="59"/>
      <c r="F181" s="59"/>
      <c r="G181" s="59"/>
      <c r="H181" s="9"/>
      <c r="I181" s="10"/>
      <c r="J181" s="118"/>
      <c r="K181" s="90"/>
      <c r="L181" s="90"/>
      <c r="M181" s="9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 x14ac:dyDescent="0.25">
      <c r="A182" s="145"/>
      <c r="B182" s="9"/>
      <c r="C182" s="10"/>
      <c r="D182" s="11"/>
      <c r="E182" s="59"/>
      <c r="F182" s="59"/>
      <c r="G182" s="59"/>
      <c r="H182" s="9"/>
      <c r="I182" s="10"/>
      <c r="J182" s="118"/>
      <c r="K182" s="90"/>
      <c r="L182" s="90"/>
      <c r="M182" s="9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 x14ac:dyDescent="0.25">
      <c r="A183" s="145"/>
      <c r="B183" s="9"/>
      <c r="C183" s="10"/>
      <c r="D183" s="11"/>
      <c r="E183" s="59"/>
      <c r="F183" s="59"/>
      <c r="G183" s="59"/>
      <c r="H183" s="9"/>
      <c r="I183" s="10"/>
      <c r="J183" s="118"/>
      <c r="K183" s="90"/>
      <c r="L183" s="90"/>
      <c r="M183" s="9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 x14ac:dyDescent="0.25">
      <c r="A184" s="145"/>
      <c r="B184" s="9"/>
      <c r="C184" s="10"/>
      <c r="D184" s="11"/>
      <c r="E184" s="59"/>
      <c r="F184" s="59"/>
      <c r="G184" s="59"/>
      <c r="H184" s="9"/>
      <c r="I184" s="10"/>
      <c r="J184" s="118"/>
      <c r="K184" s="90"/>
      <c r="L184" s="90"/>
      <c r="M184" s="9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 x14ac:dyDescent="0.25">
      <c r="A185" s="145"/>
      <c r="B185" s="9"/>
      <c r="C185" s="10"/>
      <c r="D185" s="11"/>
      <c r="E185" s="59"/>
      <c r="F185" s="59"/>
      <c r="G185" s="59"/>
      <c r="H185" s="9"/>
      <c r="I185" s="10"/>
      <c r="J185" s="118"/>
      <c r="K185" s="90"/>
      <c r="L185" s="90"/>
      <c r="M185" s="9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 x14ac:dyDescent="0.25">
      <c r="A186" s="145"/>
      <c r="B186" s="9"/>
      <c r="C186" s="10"/>
      <c r="D186" s="11"/>
      <c r="E186" s="59"/>
      <c r="F186" s="59"/>
      <c r="G186" s="59"/>
      <c r="H186" s="9"/>
      <c r="I186" s="10"/>
      <c r="J186" s="118"/>
      <c r="K186" s="90"/>
      <c r="L186" s="90"/>
      <c r="M186" s="9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 x14ac:dyDescent="0.25">
      <c r="A187" s="145"/>
      <c r="B187" s="9"/>
      <c r="C187" s="10"/>
      <c r="D187" s="11"/>
      <c r="E187" s="59"/>
      <c r="F187" s="59"/>
      <c r="G187" s="59"/>
      <c r="H187" s="9"/>
      <c r="I187" s="10"/>
      <c r="J187" s="118"/>
      <c r="K187" s="90"/>
      <c r="L187" s="90"/>
      <c r="M187" s="9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 x14ac:dyDescent="0.25">
      <c r="A188" s="145"/>
      <c r="B188" s="9"/>
      <c r="C188" s="10"/>
      <c r="D188" s="11"/>
      <c r="E188" s="59"/>
      <c r="F188" s="59"/>
      <c r="G188" s="59"/>
      <c r="H188" s="9"/>
      <c r="I188" s="10"/>
      <c r="J188" s="118"/>
      <c r="K188" s="90"/>
      <c r="L188" s="90"/>
      <c r="M188" s="9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 x14ac:dyDescent="0.25">
      <c r="A189" s="145"/>
      <c r="B189" s="9"/>
      <c r="C189" s="10"/>
      <c r="D189" s="11"/>
      <c r="E189" s="59"/>
      <c r="F189" s="59"/>
      <c r="G189" s="59"/>
      <c r="H189" s="9"/>
      <c r="I189" s="10"/>
      <c r="J189" s="118"/>
      <c r="K189" s="90"/>
      <c r="L189" s="90"/>
      <c r="M189" s="9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 x14ac:dyDescent="0.25">
      <c r="A190" s="145"/>
      <c r="B190" s="9"/>
      <c r="C190" s="10"/>
      <c r="D190" s="11"/>
      <c r="E190" s="59"/>
      <c r="F190" s="59"/>
      <c r="G190" s="59"/>
      <c r="H190" s="9"/>
      <c r="I190" s="10"/>
      <c r="J190" s="118"/>
      <c r="K190" s="90"/>
      <c r="L190" s="90"/>
      <c r="M190" s="9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 x14ac:dyDescent="0.25">
      <c r="A191" s="145"/>
      <c r="B191" s="9"/>
      <c r="C191" s="10"/>
      <c r="D191" s="11"/>
      <c r="E191" s="59"/>
      <c r="F191" s="59"/>
      <c r="G191" s="59"/>
      <c r="H191" s="9"/>
      <c r="I191" s="10"/>
      <c r="J191" s="118"/>
      <c r="K191" s="90"/>
      <c r="L191" s="90"/>
      <c r="M191" s="9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 x14ac:dyDescent="0.25">
      <c r="A192" s="145"/>
      <c r="B192" s="9"/>
      <c r="C192" s="10"/>
      <c r="D192" s="11"/>
      <c r="E192" s="59"/>
      <c r="F192" s="59"/>
      <c r="G192" s="59"/>
      <c r="H192" s="9"/>
      <c r="I192" s="10"/>
      <c r="J192" s="118"/>
      <c r="K192" s="90"/>
      <c r="L192" s="90"/>
      <c r="M192" s="9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 x14ac:dyDescent="0.25">
      <c r="A193" s="145"/>
      <c r="B193" s="9"/>
      <c r="C193" s="10"/>
      <c r="D193" s="11"/>
      <c r="E193" s="59"/>
      <c r="F193" s="59"/>
      <c r="G193" s="59"/>
      <c r="H193" s="9"/>
      <c r="I193" s="10"/>
      <c r="J193" s="118"/>
      <c r="K193" s="90"/>
      <c r="L193" s="90"/>
      <c r="M193" s="9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 x14ac:dyDescent="0.25">
      <c r="A194" s="145"/>
      <c r="B194" s="9"/>
      <c r="C194" s="10"/>
      <c r="D194" s="11"/>
      <c r="E194" s="59"/>
      <c r="F194" s="59"/>
      <c r="G194" s="59"/>
      <c r="H194" s="9"/>
      <c r="I194" s="10"/>
      <c r="J194" s="118"/>
      <c r="K194" s="90"/>
      <c r="L194" s="90"/>
      <c r="M194" s="9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 x14ac:dyDescent="0.25">
      <c r="A195" s="145"/>
      <c r="B195" s="9"/>
      <c r="C195" s="10"/>
      <c r="D195" s="11"/>
      <c r="E195" s="59"/>
      <c r="F195" s="59"/>
      <c r="G195" s="59"/>
      <c r="H195" s="9"/>
      <c r="I195" s="10"/>
      <c r="J195" s="118"/>
      <c r="K195" s="90"/>
      <c r="L195" s="90"/>
      <c r="M195" s="9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 x14ac:dyDescent="0.25">
      <c r="A196" s="145"/>
      <c r="B196" s="9"/>
      <c r="C196" s="10"/>
      <c r="D196" s="11"/>
      <c r="E196" s="59"/>
      <c r="F196" s="59"/>
      <c r="G196" s="59"/>
      <c r="H196" s="9"/>
      <c r="I196" s="10"/>
      <c r="J196" s="118"/>
      <c r="K196" s="90"/>
      <c r="L196" s="90"/>
      <c r="M196" s="9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 x14ac:dyDescent="0.25">
      <c r="A197" s="145"/>
      <c r="B197" s="9"/>
      <c r="C197" s="10"/>
      <c r="D197" s="11"/>
      <c r="E197" s="59"/>
      <c r="F197" s="59"/>
      <c r="G197" s="59"/>
      <c r="H197" s="9"/>
      <c r="I197" s="10"/>
      <c r="J197" s="118"/>
      <c r="K197" s="90"/>
      <c r="L197" s="90"/>
      <c r="M197" s="9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 x14ac:dyDescent="0.25">
      <c r="A198" s="145"/>
      <c r="B198" s="9"/>
      <c r="C198" s="10"/>
      <c r="D198" s="11"/>
      <c r="E198" s="59"/>
      <c r="F198" s="59"/>
      <c r="G198" s="59"/>
      <c r="H198" s="9"/>
      <c r="I198" s="10"/>
      <c r="J198" s="118"/>
      <c r="K198" s="90"/>
      <c r="L198" s="90"/>
      <c r="M198" s="9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 x14ac:dyDescent="0.25">
      <c r="A199" s="145"/>
      <c r="B199" s="9"/>
      <c r="C199" s="10"/>
      <c r="D199" s="11"/>
      <c r="E199" s="59"/>
      <c r="F199" s="59"/>
      <c r="G199" s="59"/>
      <c r="H199" s="9"/>
      <c r="I199" s="10"/>
      <c r="J199" s="118"/>
      <c r="K199" s="90"/>
      <c r="L199" s="90"/>
      <c r="M199" s="9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 x14ac:dyDescent="0.25">
      <c r="A200" s="145"/>
      <c r="B200" s="9"/>
      <c r="C200" s="10"/>
      <c r="D200" s="11"/>
      <c r="E200" s="59"/>
      <c r="F200" s="59"/>
      <c r="G200" s="59"/>
      <c r="H200" s="9"/>
      <c r="I200" s="10"/>
      <c r="J200" s="118"/>
      <c r="K200" s="90"/>
      <c r="L200" s="90"/>
      <c r="M200" s="9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 x14ac:dyDescent="0.25">
      <c r="A201" s="145"/>
      <c r="B201" s="9"/>
      <c r="C201" s="10"/>
      <c r="D201" s="11"/>
      <c r="E201" s="59"/>
      <c r="F201" s="59"/>
      <c r="G201" s="59"/>
      <c r="H201" s="9"/>
      <c r="I201" s="10"/>
      <c r="J201" s="118"/>
      <c r="K201" s="90"/>
      <c r="L201" s="90"/>
      <c r="M201" s="9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 x14ac:dyDescent="0.25">
      <c r="A202" s="145"/>
      <c r="B202" s="9"/>
      <c r="C202" s="10"/>
      <c r="D202" s="11"/>
      <c r="E202" s="59"/>
      <c r="F202" s="59"/>
      <c r="G202" s="59"/>
      <c r="H202" s="9"/>
      <c r="I202" s="10"/>
      <c r="J202" s="118"/>
      <c r="K202" s="90"/>
      <c r="L202" s="90"/>
      <c r="M202" s="9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 x14ac:dyDescent="0.25">
      <c r="A203" s="145"/>
      <c r="B203" s="9"/>
      <c r="C203" s="10"/>
      <c r="D203" s="11"/>
      <c r="E203" s="59"/>
      <c r="F203" s="59"/>
      <c r="G203" s="59"/>
      <c r="H203" s="9"/>
      <c r="I203" s="10"/>
      <c r="J203" s="118"/>
      <c r="K203" s="90"/>
      <c r="L203" s="90"/>
      <c r="M203" s="9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 x14ac:dyDescent="0.25">
      <c r="A204" s="145"/>
      <c r="B204" s="9"/>
      <c r="C204" s="10"/>
      <c r="D204" s="11"/>
      <c r="E204" s="59"/>
      <c r="F204" s="59"/>
      <c r="G204" s="59"/>
      <c r="H204" s="9"/>
      <c r="I204" s="10"/>
      <c r="J204" s="118"/>
      <c r="K204" s="90"/>
      <c r="L204" s="90"/>
      <c r="M204" s="9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 x14ac:dyDescent="0.25">
      <c r="A205" s="145"/>
      <c r="B205" s="9"/>
      <c r="C205" s="10"/>
      <c r="D205" s="11"/>
      <c r="E205" s="59"/>
      <c r="F205" s="59"/>
      <c r="G205" s="59"/>
      <c r="H205" s="9"/>
      <c r="I205" s="10"/>
      <c r="J205" s="118"/>
      <c r="K205" s="90"/>
      <c r="L205" s="90"/>
      <c r="M205" s="9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 x14ac:dyDescent="0.25">
      <c r="A206" s="145"/>
      <c r="B206" s="9"/>
      <c r="C206" s="10"/>
      <c r="D206" s="11"/>
      <c r="E206" s="59"/>
      <c r="F206" s="59"/>
      <c r="G206" s="59"/>
      <c r="H206" s="9"/>
      <c r="I206" s="10"/>
      <c r="J206" s="118"/>
      <c r="K206" s="90"/>
      <c r="L206" s="90"/>
      <c r="M206" s="9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 x14ac:dyDescent="0.25">
      <c r="A207" s="145"/>
      <c r="B207" s="9"/>
      <c r="C207" s="10"/>
      <c r="D207" s="11"/>
      <c r="E207" s="59"/>
      <c r="F207" s="59"/>
      <c r="G207" s="59"/>
      <c r="H207" s="9"/>
      <c r="I207" s="10"/>
      <c r="J207" s="118"/>
      <c r="K207" s="90"/>
      <c r="L207" s="90"/>
      <c r="M207" s="9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 x14ac:dyDescent="0.25">
      <c r="A208" s="145"/>
      <c r="B208" s="9"/>
      <c r="C208" s="10"/>
      <c r="D208" s="11"/>
      <c r="E208" s="59"/>
      <c r="F208" s="59"/>
      <c r="G208" s="59"/>
      <c r="H208" s="9"/>
      <c r="I208" s="10"/>
      <c r="J208" s="118"/>
      <c r="K208" s="90"/>
      <c r="L208" s="90"/>
      <c r="M208" s="9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 x14ac:dyDescent="0.25">
      <c r="A209" s="145"/>
      <c r="B209" s="9"/>
      <c r="C209" s="10"/>
      <c r="D209" s="11"/>
      <c r="E209" s="59"/>
      <c r="F209" s="59"/>
      <c r="G209" s="59"/>
      <c r="H209" s="9"/>
      <c r="I209" s="10"/>
      <c r="J209" s="118"/>
      <c r="K209" s="90"/>
      <c r="L209" s="90"/>
      <c r="M209" s="9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 x14ac:dyDescent="0.25">
      <c r="A210" s="145"/>
      <c r="B210" s="9"/>
      <c r="C210" s="10"/>
      <c r="D210" s="11"/>
      <c r="E210" s="59"/>
      <c r="F210" s="59"/>
      <c r="G210" s="59"/>
      <c r="H210" s="9"/>
      <c r="I210" s="10"/>
      <c r="J210" s="118"/>
      <c r="K210" s="90"/>
      <c r="L210" s="90"/>
      <c r="M210" s="9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 x14ac:dyDescent="0.25">
      <c r="A211" s="145"/>
      <c r="B211" s="9"/>
      <c r="C211" s="10"/>
      <c r="D211" s="11"/>
      <c r="E211" s="59"/>
      <c r="F211" s="59"/>
      <c r="G211" s="59"/>
      <c r="H211" s="9"/>
      <c r="I211" s="10"/>
      <c r="J211" s="118"/>
      <c r="K211" s="90"/>
      <c r="L211" s="90"/>
      <c r="M211" s="9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 x14ac:dyDescent="0.25">
      <c r="A212" s="145"/>
      <c r="B212" s="9"/>
      <c r="C212" s="10"/>
      <c r="D212" s="11"/>
      <c r="E212" s="59"/>
      <c r="F212" s="59"/>
      <c r="G212" s="59"/>
      <c r="H212" s="9"/>
      <c r="I212" s="10"/>
      <c r="J212" s="118"/>
      <c r="K212" s="90"/>
      <c r="L212" s="90"/>
      <c r="M212" s="9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 x14ac:dyDescent="0.25">
      <c r="A213" s="145"/>
      <c r="B213" s="9"/>
      <c r="C213" s="10"/>
      <c r="D213" s="11"/>
      <c r="E213" s="59"/>
      <c r="F213" s="59"/>
      <c r="G213" s="59"/>
      <c r="H213" s="9"/>
      <c r="I213" s="10"/>
      <c r="J213" s="118"/>
      <c r="K213" s="90"/>
      <c r="L213" s="90"/>
      <c r="M213" s="9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 x14ac:dyDescent="0.25">
      <c r="A214" s="145"/>
      <c r="B214" s="9"/>
      <c r="C214" s="10"/>
      <c r="D214" s="11"/>
      <c r="E214" s="59"/>
      <c r="F214" s="59"/>
      <c r="G214" s="59"/>
      <c r="H214" s="9"/>
      <c r="I214" s="10"/>
      <c r="J214" s="118"/>
      <c r="K214" s="90"/>
      <c r="L214" s="90"/>
      <c r="M214" s="9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 x14ac:dyDescent="0.25">
      <c r="A215" s="145"/>
      <c r="B215" s="9"/>
      <c r="C215" s="10"/>
      <c r="D215" s="11"/>
      <c r="E215" s="59"/>
      <c r="F215" s="59"/>
      <c r="G215" s="59"/>
      <c r="H215" s="9"/>
      <c r="I215" s="10"/>
      <c r="J215" s="118"/>
      <c r="K215" s="90"/>
      <c r="L215" s="90"/>
      <c r="M215" s="9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 x14ac:dyDescent="0.25">
      <c r="A216" s="145"/>
      <c r="B216" s="9"/>
      <c r="C216" s="10"/>
      <c r="D216" s="11"/>
      <c r="E216" s="59"/>
      <c r="F216" s="59"/>
      <c r="G216" s="59"/>
      <c r="H216" s="9"/>
      <c r="I216" s="10"/>
      <c r="J216" s="118"/>
      <c r="K216" s="90"/>
      <c r="L216" s="90"/>
      <c r="M216" s="9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 x14ac:dyDescent="0.25">
      <c r="A217" s="145"/>
      <c r="B217" s="9"/>
      <c r="C217" s="10"/>
      <c r="D217" s="11"/>
      <c r="E217" s="59"/>
      <c r="F217" s="59"/>
      <c r="G217" s="59"/>
      <c r="H217" s="9"/>
      <c r="I217" s="10"/>
      <c r="J217" s="118"/>
      <c r="K217" s="90"/>
      <c r="L217" s="90"/>
      <c r="M217" s="9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 x14ac:dyDescent="0.25">
      <c r="A218" s="145"/>
      <c r="B218" s="9"/>
      <c r="C218" s="10"/>
      <c r="D218" s="11"/>
      <c r="E218" s="59"/>
      <c r="F218" s="59"/>
      <c r="G218" s="59"/>
      <c r="H218" s="9"/>
      <c r="I218" s="10"/>
      <c r="J218" s="118"/>
      <c r="K218" s="90"/>
      <c r="L218" s="90"/>
      <c r="M218" s="9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 x14ac:dyDescent="0.25">
      <c r="A219" s="145"/>
      <c r="B219" s="9"/>
      <c r="C219" s="10"/>
      <c r="D219" s="11"/>
      <c r="E219" s="59"/>
      <c r="F219" s="59"/>
      <c r="G219" s="59"/>
      <c r="H219" s="9"/>
      <c r="I219" s="10"/>
      <c r="J219" s="118"/>
      <c r="K219" s="90"/>
      <c r="L219" s="90"/>
      <c r="M219" s="9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 x14ac:dyDescent="0.25">
      <c r="A220" s="145"/>
      <c r="B220" s="9"/>
      <c r="C220" s="10"/>
      <c r="D220" s="11"/>
      <c r="E220" s="59"/>
      <c r="F220" s="59"/>
      <c r="G220" s="59"/>
      <c r="H220" s="9"/>
      <c r="I220" s="10"/>
      <c r="J220" s="118"/>
      <c r="K220" s="90"/>
      <c r="L220" s="90"/>
      <c r="M220" s="9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 x14ac:dyDescent="0.25">
      <c r="A221" s="145"/>
      <c r="B221" s="9"/>
      <c r="C221" s="10"/>
      <c r="D221" s="11"/>
      <c r="E221" s="59"/>
      <c r="F221" s="59"/>
      <c r="G221" s="59"/>
      <c r="H221" s="9"/>
      <c r="I221" s="10"/>
      <c r="J221" s="118"/>
      <c r="K221" s="90"/>
      <c r="L221" s="90"/>
      <c r="M221" s="9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 x14ac:dyDescent="0.25">
      <c r="A222" s="145"/>
      <c r="B222" s="9"/>
      <c r="C222" s="10"/>
      <c r="D222" s="11"/>
      <c r="E222" s="59"/>
      <c r="F222" s="59"/>
      <c r="G222" s="59"/>
      <c r="H222" s="9"/>
      <c r="I222" s="10"/>
      <c r="J222" s="118"/>
      <c r="K222" s="90"/>
      <c r="L222" s="90"/>
      <c r="M222" s="9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 x14ac:dyDescent="0.25">
      <c r="A223" s="145"/>
      <c r="B223" s="9"/>
      <c r="C223" s="10"/>
      <c r="D223" s="11"/>
      <c r="E223" s="59"/>
      <c r="F223" s="59"/>
      <c r="G223" s="59"/>
      <c r="H223" s="9"/>
      <c r="I223" s="10"/>
      <c r="J223" s="118"/>
      <c r="K223" s="90"/>
      <c r="L223" s="90"/>
      <c r="M223" s="9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 x14ac:dyDescent="0.25">
      <c r="A224" s="145"/>
      <c r="B224" s="9"/>
      <c r="C224" s="10"/>
      <c r="D224" s="11"/>
      <c r="E224" s="59"/>
      <c r="F224" s="59"/>
      <c r="G224" s="59"/>
      <c r="H224" s="9"/>
      <c r="I224" s="10"/>
      <c r="J224" s="118"/>
      <c r="K224" s="90"/>
      <c r="L224" s="90"/>
      <c r="M224" s="9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 x14ac:dyDescent="0.25">
      <c r="A225" s="145"/>
      <c r="B225" s="9"/>
      <c r="C225" s="10"/>
      <c r="D225" s="11"/>
      <c r="E225" s="59"/>
      <c r="F225" s="59"/>
      <c r="G225" s="59"/>
      <c r="H225" s="9"/>
      <c r="I225" s="10"/>
      <c r="J225" s="118"/>
      <c r="K225" s="90"/>
      <c r="L225" s="90"/>
      <c r="M225" s="9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 x14ac:dyDescent="0.25">
      <c r="A226" s="145"/>
      <c r="B226" s="9"/>
      <c r="C226" s="10"/>
      <c r="D226" s="11"/>
      <c r="E226" s="59"/>
      <c r="F226" s="59"/>
      <c r="G226" s="59"/>
      <c r="H226" s="9"/>
      <c r="I226" s="10"/>
      <c r="J226" s="118"/>
      <c r="K226" s="90"/>
      <c r="L226" s="90"/>
      <c r="M226" s="9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 x14ac:dyDescent="0.25">
      <c r="A227" s="145"/>
      <c r="B227" s="9"/>
      <c r="C227" s="10"/>
      <c r="D227" s="11"/>
      <c r="E227" s="59"/>
      <c r="F227" s="59"/>
      <c r="G227" s="59"/>
      <c r="H227" s="9"/>
      <c r="I227" s="10"/>
      <c r="J227" s="118"/>
      <c r="K227" s="90"/>
      <c r="L227" s="90"/>
      <c r="M227" s="9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 x14ac:dyDescent="0.25">
      <c r="A228" s="145"/>
      <c r="B228" s="9"/>
      <c r="C228" s="10"/>
      <c r="D228" s="11"/>
      <c r="E228" s="59"/>
      <c r="F228" s="59"/>
      <c r="G228" s="59"/>
      <c r="H228" s="9"/>
      <c r="I228" s="10"/>
      <c r="J228" s="118"/>
      <c r="K228" s="90"/>
      <c r="L228" s="90"/>
      <c r="M228" s="9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 x14ac:dyDescent="0.25">
      <c r="A229" s="145"/>
      <c r="B229" s="9"/>
      <c r="C229" s="10"/>
      <c r="D229" s="11"/>
      <c r="E229" s="59"/>
      <c r="F229" s="59"/>
      <c r="G229" s="59"/>
      <c r="H229" s="9"/>
      <c r="I229" s="10"/>
      <c r="J229" s="118"/>
      <c r="K229" s="90"/>
      <c r="L229" s="90"/>
      <c r="M229" s="9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 x14ac:dyDescent="0.25">
      <c r="A230" s="145"/>
      <c r="B230" s="9"/>
      <c r="C230" s="10"/>
      <c r="D230" s="11"/>
      <c r="E230" s="59"/>
      <c r="F230" s="59"/>
      <c r="G230" s="59"/>
      <c r="H230" s="9"/>
      <c r="I230" s="10"/>
      <c r="J230" s="118"/>
      <c r="K230" s="90"/>
      <c r="L230" s="90"/>
      <c r="M230" s="9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 x14ac:dyDescent="0.25">
      <c r="A231" s="145"/>
      <c r="B231" s="9"/>
      <c r="C231" s="10"/>
      <c r="D231" s="11"/>
      <c r="E231" s="59"/>
      <c r="F231" s="59"/>
      <c r="G231" s="59"/>
      <c r="H231" s="9"/>
      <c r="I231" s="10"/>
      <c r="J231" s="118"/>
      <c r="K231" s="90"/>
      <c r="L231" s="90"/>
      <c r="M231" s="9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 x14ac:dyDescent="0.25">
      <c r="A232" s="145"/>
      <c r="B232" s="9"/>
      <c r="C232" s="10"/>
      <c r="D232" s="11"/>
      <c r="E232" s="59"/>
      <c r="F232" s="59"/>
      <c r="G232" s="59"/>
      <c r="H232" s="9"/>
      <c r="I232" s="10"/>
      <c r="J232" s="118"/>
      <c r="K232" s="90"/>
      <c r="L232" s="90"/>
      <c r="M232" s="9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 x14ac:dyDescent="0.25">
      <c r="A233" s="145"/>
      <c r="B233" s="9"/>
      <c r="C233" s="10"/>
      <c r="D233" s="11"/>
      <c r="E233" s="59"/>
      <c r="F233" s="59"/>
      <c r="G233" s="59"/>
      <c r="H233" s="9"/>
      <c r="I233" s="10"/>
      <c r="J233" s="118"/>
      <c r="K233" s="90"/>
      <c r="L233" s="90"/>
      <c r="M233" s="9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 x14ac:dyDescent="0.25">
      <c r="A234" s="145"/>
      <c r="B234" s="9"/>
      <c r="C234" s="10"/>
      <c r="D234" s="11"/>
      <c r="E234" s="59"/>
      <c r="F234" s="59"/>
      <c r="G234" s="59"/>
      <c r="H234" s="9"/>
      <c r="I234" s="10"/>
      <c r="J234" s="118"/>
      <c r="K234" s="90"/>
      <c r="L234" s="90"/>
      <c r="M234" s="9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 x14ac:dyDescent="0.25">
      <c r="A235" s="145"/>
      <c r="B235" s="9"/>
      <c r="C235" s="10"/>
      <c r="D235" s="11"/>
      <c r="E235" s="59"/>
      <c r="F235" s="59"/>
      <c r="G235" s="59"/>
      <c r="H235" s="9"/>
      <c r="I235" s="10"/>
      <c r="J235" s="118"/>
      <c r="K235" s="90"/>
      <c r="L235" s="90"/>
      <c r="M235" s="9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 x14ac:dyDescent="0.25">
      <c r="A236" s="145"/>
      <c r="B236" s="9"/>
      <c r="C236" s="10"/>
      <c r="D236" s="11"/>
      <c r="E236" s="59"/>
      <c r="F236" s="59"/>
      <c r="G236" s="59"/>
      <c r="H236" s="9"/>
      <c r="I236" s="10"/>
      <c r="J236" s="118"/>
      <c r="K236" s="90"/>
      <c r="L236" s="90"/>
      <c r="M236" s="9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 x14ac:dyDescent="0.25">
      <c r="A237" s="145"/>
      <c r="B237" s="9"/>
      <c r="C237" s="10"/>
      <c r="D237" s="11"/>
      <c r="E237" s="59"/>
      <c r="F237" s="59"/>
      <c r="G237" s="59"/>
      <c r="H237" s="9"/>
      <c r="I237" s="10"/>
      <c r="J237" s="118"/>
      <c r="K237" s="90"/>
      <c r="L237" s="90"/>
      <c r="M237" s="9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 x14ac:dyDescent="0.25">
      <c r="A238" s="145"/>
      <c r="B238" s="9"/>
      <c r="C238" s="10"/>
      <c r="D238" s="11"/>
      <c r="E238" s="59"/>
      <c r="F238" s="59"/>
      <c r="G238" s="59"/>
      <c r="H238" s="9"/>
      <c r="I238" s="10"/>
      <c r="J238" s="118"/>
      <c r="K238" s="90"/>
      <c r="L238" s="90"/>
      <c r="M238" s="9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 x14ac:dyDescent="0.25">
      <c r="A239" s="145"/>
      <c r="B239" s="9"/>
      <c r="C239" s="10"/>
      <c r="D239" s="11"/>
      <c r="E239" s="59"/>
      <c r="F239" s="59"/>
      <c r="G239" s="59"/>
      <c r="H239" s="9"/>
      <c r="I239" s="10"/>
      <c r="J239" s="118"/>
      <c r="K239" s="90"/>
      <c r="L239" s="90"/>
      <c r="M239" s="9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 x14ac:dyDescent="0.25">
      <c r="A240" s="145"/>
      <c r="B240" s="9"/>
      <c r="C240" s="10"/>
      <c r="D240" s="11"/>
      <c r="E240" s="59"/>
      <c r="F240" s="59"/>
      <c r="G240" s="59"/>
      <c r="H240" s="9"/>
      <c r="I240" s="10"/>
      <c r="J240" s="118"/>
      <c r="K240" s="90"/>
      <c r="L240" s="90"/>
      <c r="M240" s="9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 x14ac:dyDescent="0.25">
      <c r="A241" s="145"/>
      <c r="B241" s="9"/>
      <c r="C241" s="10"/>
      <c r="D241" s="11"/>
      <c r="E241" s="59"/>
      <c r="F241" s="59"/>
      <c r="G241" s="59"/>
      <c r="H241" s="9"/>
      <c r="I241" s="10"/>
      <c r="J241" s="118"/>
      <c r="K241" s="90"/>
      <c r="L241" s="90"/>
      <c r="M241" s="9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 x14ac:dyDescent="0.25">
      <c r="A242" s="145"/>
      <c r="B242" s="9"/>
      <c r="C242" s="10"/>
      <c r="D242" s="11"/>
      <c r="E242" s="59"/>
      <c r="F242" s="59"/>
      <c r="G242" s="59"/>
      <c r="H242" s="9"/>
      <c r="I242" s="10"/>
      <c r="J242" s="118"/>
      <c r="K242" s="90"/>
      <c r="L242" s="90"/>
      <c r="M242" s="9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 x14ac:dyDescent="0.25">
      <c r="A243" s="145"/>
      <c r="B243" s="9"/>
      <c r="C243" s="10"/>
      <c r="D243" s="11"/>
      <c r="E243" s="59"/>
      <c r="F243" s="59"/>
      <c r="G243" s="59"/>
      <c r="H243" s="9"/>
      <c r="I243" s="10"/>
      <c r="J243" s="118"/>
      <c r="K243" s="90"/>
      <c r="L243" s="90"/>
      <c r="M243" s="9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 x14ac:dyDescent="0.25">
      <c r="A244" s="145"/>
      <c r="B244" s="9"/>
      <c r="C244" s="10"/>
      <c r="D244" s="11"/>
      <c r="E244" s="59"/>
      <c r="F244" s="59"/>
      <c r="G244" s="59"/>
      <c r="H244" s="9"/>
      <c r="I244" s="10"/>
      <c r="J244" s="118"/>
      <c r="K244" s="90"/>
      <c r="L244" s="90"/>
      <c r="M244" s="9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 x14ac:dyDescent="0.25">
      <c r="A245" s="145"/>
      <c r="B245" s="9"/>
      <c r="C245" s="10"/>
      <c r="D245" s="11"/>
      <c r="E245" s="59"/>
      <c r="F245" s="59"/>
      <c r="G245" s="59"/>
      <c r="H245" s="9"/>
      <c r="I245" s="10"/>
      <c r="J245" s="118"/>
      <c r="K245" s="90"/>
      <c r="L245" s="90"/>
      <c r="M245" s="9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 x14ac:dyDescent="0.25">
      <c r="A246" s="145"/>
      <c r="B246" s="9"/>
      <c r="C246" s="10"/>
      <c r="D246" s="11"/>
      <c r="E246" s="59"/>
      <c r="F246" s="59"/>
      <c r="G246" s="59"/>
      <c r="H246" s="9"/>
      <c r="I246" s="10"/>
      <c r="J246" s="118"/>
      <c r="K246" s="90"/>
      <c r="L246" s="90"/>
      <c r="M246" s="9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 x14ac:dyDescent="0.25">
      <c r="A247" s="145"/>
      <c r="B247" s="9"/>
      <c r="C247" s="10"/>
      <c r="D247" s="11"/>
      <c r="E247" s="59"/>
      <c r="F247" s="59"/>
      <c r="G247" s="59"/>
      <c r="H247" s="9"/>
      <c r="I247" s="10"/>
      <c r="J247" s="118"/>
      <c r="K247" s="90"/>
      <c r="L247" s="90"/>
      <c r="M247" s="9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 x14ac:dyDescent="0.25">
      <c r="A248" s="145"/>
      <c r="B248" s="9"/>
      <c r="C248" s="10"/>
      <c r="D248" s="11"/>
      <c r="E248" s="59"/>
      <c r="F248" s="59"/>
      <c r="G248" s="59"/>
      <c r="H248" s="9"/>
      <c r="I248" s="10"/>
      <c r="J248" s="118"/>
      <c r="K248" s="90"/>
      <c r="L248" s="90"/>
      <c r="M248" s="9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 x14ac:dyDescent="0.25">
      <c r="A249" s="145"/>
      <c r="B249" s="9"/>
      <c r="C249" s="10"/>
      <c r="D249" s="11"/>
      <c r="E249" s="59"/>
      <c r="F249" s="59"/>
      <c r="G249" s="59"/>
      <c r="H249" s="9"/>
      <c r="I249" s="10"/>
      <c r="J249" s="118"/>
      <c r="K249" s="90"/>
      <c r="L249" s="90"/>
      <c r="M249" s="9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 x14ac:dyDescent="0.25">
      <c r="A250" s="145"/>
      <c r="B250" s="9"/>
      <c r="C250" s="10"/>
      <c r="D250" s="11"/>
      <c r="E250" s="59"/>
      <c r="F250" s="59"/>
      <c r="G250" s="59"/>
      <c r="H250" s="9"/>
      <c r="I250" s="10"/>
      <c r="J250" s="118"/>
      <c r="K250" s="90"/>
      <c r="L250" s="90"/>
      <c r="M250" s="9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spans="1:53" s="4" customFormat="1" x14ac:dyDescent="0.25">
      <c r="A251" s="145"/>
      <c r="B251" s="9"/>
      <c r="C251" s="10"/>
      <c r="D251" s="11"/>
      <c r="E251" s="59"/>
      <c r="F251" s="59"/>
      <c r="G251" s="59"/>
      <c r="H251" s="9"/>
      <c r="I251" s="10"/>
      <c r="J251" s="118"/>
      <c r="K251" s="90"/>
      <c r="L251" s="90"/>
      <c r="M251" s="9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spans="1:53" s="4" customFormat="1" x14ac:dyDescent="0.25">
      <c r="A252" s="145"/>
      <c r="B252" s="9"/>
      <c r="C252" s="10"/>
      <c r="D252" s="11"/>
      <c r="E252" s="59"/>
      <c r="F252" s="59"/>
      <c r="G252" s="59"/>
      <c r="H252" s="9"/>
      <c r="I252" s="10"/>
      <c r="J252" s="118"/>
      <c r="K252" s="90"/>
      <c r="L252" s="90"/>
      <c r="M252" s="9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spans="1:53" s="4" customFormat="1" x14ac:dyDescent="0.25">
      <c r="A253" s="145"/>
      <c r="B253" s="9"/>
      <c r="C253" s="10"/>
      <c r="D253" s="11"/>
      <c r="E253" s="59"/>
      <c r="F253" s="59"/>
      <c r="G253" s="59"/>
      <c r="H253" s="9"/>
      <c r="I253" s="10"/>
      <c r="J253" s="118"/>
      <c r="K253" s="90"/>
      <c r="L253" s="90"/>
      <c r="M253" s="9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spans="1:53" s="4" customFormat="1" x14ac:dyDescent="0.25">
      <c r="A254" s="145"/>
      <c r="B254" s="9"/>
      <c r="C254" s="10"/>
      <c r="D254" s="11"/>
      <c r="E254" s="59"/>
      <c r="F254" s="59"/>
      <c r="G254" s="59"/>
      <c r="H254" s="9"/>
      <c r="I254" s="10"/>
      <c r="J254" s="118"/>
      <c r="K254" s="90"/>
      <c r="L254" s="90"/>
      <c r="M254" s="9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</sheetData>
  <mergeCells count="123">
    <mergeCell ref="A159:B162"/>
    <mergeCell ref="H159:I162"/>
    <mergeCell ref="A152:A154"/>
    <mergeCell ref="B152:B154"/>
    <mergeCell ref="H152:H154"/>
    <mergeCell ref="I152:I154"/>
    <mergeCell ref="A155:B158"/>
    <mergeCell ref="H155:I158"/>
    <mergeCell ref="A145:B147"/>
    <mergeCell ref="H145:H147"/>
    <mergeCell ref="I145:I147"/>
    <mergeCell ref="A148:I148"/>
    <mergeCell ref="I149:I150"/>
    <mergeCell ref="A151:I151"/>
    <mergeCell ref="A113:I113"/>
    <mergeCell ref="A124:B124"/>
    <mergeCell ref="A125:I125"/>
    <mergeCell ref="J126:N126"/>
    <mergeCell ref="A128:I128"/>
    <mergeCell ref="A142:A144"/>
    <mergeCell ref="B142:B144"/>
    <mergeCell ref="H142:H144"/>
    <mergeCell ref="I142:I144"/>
    <mergeCell ref="A105:A107"/>
    <mergeCell ref="B105:B107"/>
    <mergeCell ref="H105:H107"/>
    <mergeCell ref="I105:I107"/>
    <mergeCell ref="A109:B112"/>
    <mergeCell ref="H109:H112"/>
    <mergeCell ref="I109:I112"/>
    <mergeCell ref="A97:A99"/>
    <mergeCell ref="B97:B99"/>
    <mergeCell ref="H97:H99"/>
    <mergeCell ref="I97:I99"/>
    <mergeCell ref="A102:A104"/>
    <mergeCell ref="B102:B104"/>
    <mergeCell ref="H102:H104"/>
    <mergeCell ref="I102:I104"/>
    <mergeCell ref="A91:A93"/>
    <mergeCell ref="B91:B93"/>
    <mergeCell ref="H91:H93"/>
    <mergeCell ref="I91:I93"/>
    <mergeCell ref="A94:A96"/>
    <mergeCell ref="B94:B96"/>
    <mergeCell ref="H94:H96"/>
    <mergeCell ref="I94:I96"/>
    <mergeCell ref="J84:K84"/>
    <mergeCell ref="A85:A87"/>
    <mergeCell ref="B85:B87"/>
    <mergeCell ref="H85:H90"/>
    <mergeCell ref="I85:I90"/>
    <mergeCell ref="A88:A90"/>
    <mergeCell ref="B88:B90"/>
    <mergeCell ref="A65:I65"/>
    <mergeCell ref="A66:I66"/>
    <mergeCell ref="A79:A81"/>
    <mergeCell ref="B79:B81"/>
    <mergeCell ref="H79:H81"/>
    <mergeCell ref="I79:I81"/>
    <mergeCell ref="A54:I54"/>
    <mergeCell ref="A55:A57"/>
    <mergeCell ref="B55:B57"/>
    <mergeCell ref="H55:H57"/>
    <mergeCell ref="I55:I57"/>
    <mergeCell ref="A58:B60"/>
    <mergeCell ref="H58:I60"/>
    <mergeCell ref="A46:I46"/>
    <mergeCell ref="A47:I47"/>
    <mergeCell ref="A48:A50"/>
    <mergeCell ref="B48:B50"/>
    <mergeCell ref="H48:H53"/>
    <mergeCell ref="I48:I53"/>
    <mergeCell ref="A51:A53"/>
    <mergeCell ref="B51:B53"/>
    <mergeCell ref="A61:B63"/>
    <mergeCell ref="A31:A33"/>
    <mergeCell ref="B31:B33"/>
    <mergeCell ref="H31:H33"/>
    <mergeCell ref="I31:I33"/>
    <mergeCell ref="A34:I34"/>
    <mergeCell ref="A35:I35"/>
    <mergeCell ref="A36:A38"/>
    <mergeCell ref="B36:B38"/>
    <mergeCell ref="H36:H38"/>
    <mergeCell ref="I36:I45"/>
    <mergeCell ref="A39:A41"/>
    <mergeCell ref="B39:B41"/>
    <mergeCell ref="H39:H41"/>
    <mergeCell ref="A43:A45"/>
    <mergeCell ref="B43:B45"/>
    <mergeCell ref="H43:H45"/>
    <mergeCell ref="A23:I23"/>
    <mergeCell ref="A24:A26"/>
    <mergeCell ref="B24:B26"/>
    <mergeCell ref="H24:H26"/>
    <mergeCell ref="I24:I26"/>
    <mergeCell ref="A27:I27"/>
    <mergeCell ref="A28:A30"/>
    <mergeCell ref="B28:B30"/>
    <mergeCell ref="H28:H30"/>
    <mergeCell ref="I28:I30"/>
    <mergeCell ref="A7:I7"/>
    <mergeCell ref="A8:A10"/>
    <mergeCell ref="B8:B10"/>
    <mergeCell ref="H8:H22"/>
    <mergeCell ref="I8:I22"/>
    <mergeCell ref="A11:A13"/>
    <mergeCell ref="B11:B13"/>
    <mergeCell ref="A14:A16"/>
    <mergeCell ref="B14:B16"/>
    <mergeCell ref="A17:A19"/>
    <mergeCell ref="B17:B19"/>
    <mergeCell ref="A20:A22"/>
    <mergeCell ref="B20:B22"/>
    <mergeCell ref="A1:B1"/>
    <mergeCell ref="A2:I2"/>
    <mergeCell ref="A3:A4"/>
    <mergeCell ref="B3:B4"/>
    <mergeCell ref="C3:C4"/>
    <mergeCell ref="D3:G3"/>
    <mergeCell ref="H3:H4"/>
    <mergeCell ref="I3:I4"/>
    <mergeCell ref="A6:I6"/>
  </mergeCells>
  <pageMargins left="0.25" right="0.25" top="0.75" bottom="0.75" header="0.3" footer="0.3"/>
  <pageSetup paperSize="9" scale="52" orientation="portrait" r:id="rId1"/>
  <rowBreaks count="4" manualBreakCount="4">
    <brk id="45" max="9" man="1"/>
    <brk id="84" max="9" man="1"/>
    <brk id="116" max="9" man="1"/>
    <brk id="138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5"/>
  <sheetViews>
    <sheetView view="pageBreakPreview" topLeftCell="A124" zoomScale="90" zoomScaleNormal="80" zoomScaleSheetLayoutView="90" workbookViewId="0">
      <selection activeCell="E129" sqref="E129:G129"/>
    </sheetView>
  </sheetViews>
  <sheetFormatPr defaultColWidth="9.140625" defaultRowHeight="15.75" x14ac:dyDescent="0.25"/>
  <cols>
    <col min="1" max="1" width="7.7109375" style="21" customWidth="1"/>
    <col min="2" max="2" width="38" style="20" customWidth="1"/>
    <col min="3" max="3" width="14.85546875" style="22" customWidth="1"/>
    <col min="4" max="4" width="16.85546875" style="23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20" customWidth="1"/>
    <col min="9" max="9" width="26.140625" style="22" customWidth="1"/>
    <col min="10" max="10" width="23.28515625" style="116" customWidth="1"/>
    <col min="11" max="11" width="20.28515625" style="84" customWidth="1"/>
    <col min="12" max="12" width="20.85546875" style="84" customWidth="1"/>
    <col min="13" max="13" width="9.5703125" style="84" customWidth="1"/>
    <col min="14" max="14" width="34" style="26" customWidth="1"/>
    <col min="15" max="53" width="9.140625" style="26"/>
    <col min="54" max="16384" width="9.140625" style="1"/>
  </cols>
  <sheetData>
    <row r="1" spans="1:53" x14ac:dyDescent="0.25">
      <c r="A1" s="240"/>
      <c r="B1" s="240"/>
      <c r="C1" s="10"/>
      <c r="D1" s="11"/>
      <c r="E1" s="59"/>
      <c r="F1" s="59"/>
      <c r="G1" s="59"/>
      <c r="H1" s="9"/>
      <c r="I1" s="10" t="s">
        <v>75</v>
      </c>
    </row>
    <row r="2" spans="1:53" ht="57" customHeight="1" x14ac:dyDescent="0.25">
      <c r="A2" s="241" t="s">
        <v>135</v>
      </c>
      <c r="B2" s="241"/>
      <c r="C2" s="241"/>
      <c r="D2" s="241"/>
      <c r="E2" s="241"/>
      <c r="F2" s="241"/>
      <c r="G2" s="241"/>
      <c r="H2" s="241"/>
      <c r="I2" s="241"/>
    </row>
    <row r="3" spans="1:53" ht="30" customHeight="1" x14ac:dyDescent="0.25">
      <c r="A3" s="242" t="s">
        <v>8</v>
      </c>
      <c r="B3" s="243" t="s">
        <v>39</v>
      </c>
      <c r="C3" s="243" t="s">
        <v>9</v>
      </c>
      <c r="D3" s="244" t="s">
        <v>10</v>
      </c>
      <c r="E3" s="244"/>
      <c r="F3" s="244"/>
      <c r="G3" s="244"/>
      <c r="H3" s="243" t="s">
        <v>12</v>
      </c>
      <c r="I3" s="243" t="s">
        <v>13</v>
      </c>
    </row>
    <row r="4" spans="1:53" ht="49.5" customHeight="1" x14ac:dyDescent="0.25">
      <c r="A4" s="242"/>
      <c r="B4" s="243"/>
      <c r="C4" s="243"/>
      <c r="D4" s="23" t="s">
        <v>11</v>
      </c>
      <c r="E4" s="32" t="s">
        <v>78</v>
      </c>
      <c r="F4" s="32" t="s">
        <v>104</v>
      </c>
      <c r="G4" s="32" t="s">
        <v>136</v>
      </c>
      <c r="H4" s="243"/>
      <c r="I4" s="243"/>
    </row>
    <row r="5" spans="1:53" s="2" customFormat="1" ht="12" x14ac:dyDescent="0.25">
      <c r="A5" s="15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116"/>
      <c r="K5" s="85"/>
      <c r="L5" s="85"/>
      <c r="M5" s="85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</row>
    <row r="6" spans="1:53" s="24" customFormat="1" ht="27.75" customHeight="1" x14ac:dyDescent="0.25">
      <c r="A6" s="255" t="s">
        <v>122</v>
      </c>
      <c r="B6" s="255"/>
      <c r="C6" s="255"/>
      <c r="D6" s="255"/>
      <c r="E6" s="255"/>
      <c r="F6" s="255"/>
      <c r="G6" s="255"/>
      <c r="H6" s="255"/>
      <c r="I6" s="255"/>
      <c r="J6" s="116"/>
      <c r="K6" s="86"/>
      <c r="L6" s="86"/>
      <c r="M6" s="86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</row>
    <row r="7" spans="1:53" s="3" customFormat="1" ht="27.75" customHeight="1" x14ac:dyDescent="0.25">
      <c r="A7" s="256" t="s">
        <v>112</v>
      </c>
      <c r="B7" s="256"/>
      <c r="C7" s="256"/>
      <c r="D7" s="256"/>
      <c r="E7" s="256"/>
      <c r="F7" s="256"/>
      <c r="G7" s="256"/>
      <c r="H7" s="256"/>
      <c r="I7" s="256"/>
      <c r="J7" s="116"/>
      <c r="K7" s="86"/>
      <c r="L7" s="86"/>
      <c r="M7" s="86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</row>
    <row r="8" spans="1:53" s="3" customFormat="1" ht="37.5" customHeight="1" x14ac:dyDescent="0.25">
      <c r="A8" s="257" t="s">
        <v>43</v>
      </c>
      <c r="B8" s="248" t="s">
        <v>139</v>
      </c>
      <c r="C8" s="33" t="s">
        <v>14</v>
      </c>
      <c r="D8" s="45">
        <f>SUM(E8:G8)</f>
        <v>2000</v>
      </c>
      <c r="E8" s="47">
        <v>2000</v>
      </c>
      <c r="F8" s="47">
        <v>0</v>
      </c>
      <c r="G8" s="47">
        <v>0</v>
      </c>
      <c r="H8" s="252" t="s">
        <v>16</v>
      </c>
      <c r="I8" s="252" t="s">
        <v>26</v>
      </c>
      <c r="J8" s="116"/>
      <c r="K8" s="80"/>
      <c r="L8" s="80"/>
      <c r="M8" s="81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</row>
    <row r="9" spans="1:53" s="3" customFormat="1" ht="29.25" customHeight="1" x14ac:dyDescent="0.25">
      <c r="A9" s="257"/>
      <c r="B9" s="248"/>
      <c r="C9" s="33" t="s">
        <v>15</v>
      </c>
      <c r="D9" s="45">
        <f>SUM(E9:G9)</f>
        <v>0</v>
      </c>
      <c r="E9" s="47">
        <v>0</v>
      </c>
      <c r="F9" s="47">
        <v>0</v>
      </c>
      <c r="G9" s="47">
        <v>0</v>
      </c>
      <c r="H9" s="253"/>
      <c r="I9" s="253"/>
      <c r="J9" s="116" t="s">
        <v>165</v>
      </c>
      <c r="K9" s="81"/>
      <c r="L9" s="80"/>
      <c r="M9" s="81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</row>
    <row r="10" spans="1:53" s="3" customFormat="1" ht="21.75" customHeight="1" x14ac:dyDescent="0.25">
      <c r="A10" s="257"/>
      <c r="B10" s="248"/>
      <c r="C10" s="33" t="s">
        <v>11</v>
      </c>
      <c r="D10" s="45">
        <f>SUM(E10:G10)</f>
        <v>2000</v>
      </c>
      <c r="E10" s="47">
        <v>2000</v>
      </c>
      <c r="F10" s="47">
        <f>F8+F9</f>
        <v>0</v>
      </c>
      <c r="G10" s="47">
        <f>SUM(G8:G9)</f>
        <v>0</v>
      </c>
      <c r="H10" s="253"/>
      <c r="I10" s="253"/>
      <c r="J10" s="116"/>
      <c r="K10" s="80"/>
      <c r="L10" s="80"/>
      <c r="M10" s="81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</row>
    <row r="11" spans="1:53" s="3" customFormat="1" ht="31.5" x14ac:dyDescent="0.25">
      <c r="A11" s="257" t="s">
        <v>44</v>
      </c>
      <c r="B11" s="248" t="s">
        <v>155</v>
      </c>
      <c r="C11" s="33" t="s">
        <v>14</v>
      </c>
      <c r="D11" s="13">
        <f>E11+F11+G11</f>
        <v>2000</v>
      </c>
      <c r="E11" s="47">
        <v>0</v>
      </c>
      <c r="F11" s="47">
        <v>2000</v>
      </c>
      <c r="G11" s="72">
        <v>0</v>
      </c>
      <c r="H11" s="253"/>
      <c r="I11" s="253"/>
      <c r="J11" s="116"/>
      <c r="K11" s="80"/>
      <c r="L11" s="81"/>
      <c r="M11" s="81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</row>
    <row r="12" spans="1:53" s="3" customFormat="1" ht="31.5" x14ac:dyDescent="0.25">
      <c r="A12" s="257"/>
      <c r="B12" s="248"/>
      <c r="C12" s="33" t="s">
        <v>15</v>
      </c>
      <c r="D12" s="13">
        <f>E12+F12+G12</f>
        <v>0</v>
      </c>
      <c r="E12" s="47">
        <v>0</v>
      </c>
      <c r="F12" s="47">
        <v>0</v>
      </c>
      <c r="G12" s="72">
        <v>0</v>
      </c>
      <c r="H12" s="253"/>
      <c r="I12" s="253"/>
      <c r="J12" s="116" t="s">
        <v>165</v>
      </c>
      <c r="K12" s="81"/>
      <c r="L12" s="81"/>
      <c r="M12" s="81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</row>
    <row r="13" spans="1:53" s="3" customFormat="1" ht="25.5" customHeight="1" x14ac:dyDescent="0.25">
      <c r="A13" s="257"/>
      <c r="B13" s="248"/>
      <c r="C13" s="33" t="s">
        <v>11</v>
      </c>
      <c r="D13" s="13">
        <f>D11+D12</f>
        <v>2000</v>
      </c>
      <c r="E13" s="72">
        <v>0</v>
      </c>
      <c r="F13" s="47">
        <f>F11+F12</f>
        <v>2000</v>
      </c>
      <c r="G13" s="47">
        <f>G11+G12</f>
        <v>0</v>
      </c>
      <c r="H13" s="253"/>
      <c r="I13" s="253"/>
      <c r="J13" s="116"/>
      <c r="K13" s="80"/>
      <c r="L13" s="81"/>
      <c r="M13" s="81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</row>
    <row r="14" spans="1:53" s="3" customFormat="1" ht="31.5" x14ac:dyDescent="0.25">
      <c r="A14" s="257" t="s">
        <v>45</v>
      </c>
      <c r="B14" s="248" t="s">
        <v>156</v>
      </c>
      <c r="C14" s="102" t="s">
        <v>14</v>
      </c>
      <c r="D14" s="13">
        <f>E14+F14+G14</f>
        <v>4000</v>
      </c>
      <c r="E14" s="72">
        <v>0</v>
      </c>
      <c r="F14" s="72">
        <v>0</v>
      </c>
      <c r="G14" s="72">
        <v>4000</v>
      </c>
      <c r="H14" s="253"/>
      <c r="I14" s="253"/>
      <c r="J14" s="116"/>
      <c r="K14" s="81"/>
      <c r="L14" s="81"/>
      <c r="M14" s="81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</row>
    <row r="15" spans="1:53" s="3" customFormat="1" ht="31.5" x14ac:dyDescent="0.25">
      <c r="A15" s="257"/>
      <c r="B15" s="248"/>
      <c r="C15" s="102" t="s">
        <v>15</v>
      </c>
      <c r="D15" s="13">
        <f>E15+F15+G15</f>
        <v>0</v>
      </c>
      <c r="E15" s="72">
        <v>0</v>
      </c>
      <c r="F15" s="72">
        <v>0</v>
      </c>
      <c r="G15" s="72">
        <v>0</v>
      </c>
      <c r="H15" s="253"/>
      <c r="I15" s="253"/>
      <c r="J15" s="116" t="s">
        <v>165</v>
      </c>
      <c r="K15" s="81"/>
      <c r="L15" s="81"/>
      <c r="M15" s="81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</row>
    <row r="16" spans="1:53" s="3" customFormat="1" x14ac:dyDescent="0.25">
      <c r="A16" s="257"/>
      <c r="B16" s="248"/>
      <c r="C16" s="102" t="s">
        <v>11</v>
      </c>
      <c r="D16" s="13">
        <f>D14+D15</f>
        <v>4000</v>
      </c>
      <c r="E16" s="72">
        <v>0</v>
      </c>
      <c r="F16" s="72">
        <f>F14+F15</f>
        <v>0</v>
      </c>
      <c r="G16" s="72">
        <f>G14+G15</f>
        <v>4000</v>
      </c>
      <c r="H16" s="253"/>
      <c r="I16" s="253"/>
      <c r="J16" s="117"/>
      <c r="K16" s="81"/>
      <c r="L16" s="81"/>
      <c r="M16" s="81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</row>
    <row r="17" spans="1:53" s="3" customFormat="1" ht="31.5" x14ac:dyDescent="0.25">
      <c r="A17" s="362" t="s">
        <v>91</v>
      </c>
      <c r="B17" s="248" t="s">
        <v>128</v>
      </c>
      <c r="C17" s="102" t="s">
        <v>14</v>
      </c>
      <c r="D17" s="13">
        <f>E17+F17+G17</f>
        <v>2338.7170800000004</v>
      </c>
      <c r="E17" s="72">
        <v>0</v>
      </c>
      <c r="F17" s="72">
        <f>2314.14512+24.57196</f>
        <v>2338.7170800000004</v>
      </c>
      <c r="G17" s="72">
        <v>0</v>
      </c>
      <c r="H17" s="253"/>
      <c r="I17" s="253"/>
      <c r="J17" s="116"/>
      <c r="K17" s="80"/>
      <c r="L17" s="80"/>
      <c r="M17" s="81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</row>
    <row r="18" spans="1:53" s="3" customFormat="1" ht="31.5" x14ac:dyDescent="0.25">
      <c r="A18" s="363"/>
      <c r="B18" s="248"/>
      <c r="C18" s="102" t="s">
        <v>15</v>
      </c>
      <c r="D18" s="13">
        <f t="shared" ref="D18:D22" si="0">E18+F18+G18</f>
        <v>23398.578430000001</v>
      </c>
      <c r="E18" s="72">
        <v>0</v>
      </c>
      <c r="F18" s="72">
        <v>23398.578430000001</v>
      </c>
      <c r="G18" s="72">
        <v>0</v>
      </c>
      <c r="H18" s="253"/>
      <c r="I18" s="253"/>
      <c r="J18" s="116"/>
      <c r="K18" s="81"/>
      <c r="L18" s="81"/>
      <c r="M18" s="81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</row>
    <row r="19" spans="1:53" s="3" customFormat="1" x14ac:dyDescent="0.25">
      <c r="A19" s="364"/>
      <c r="B19" s="248"/>
      <c r="C19" s="102" t="s">
        <v>11</v>
      </c>
      <c r="D19" s="13">
        <f t="shared" si="0"/>
        <v>25737.295510000004</v>
      </c>
      <c r="E19" s="72">
        <f>E17+E18</f>
        <v>0</v>
      </c>
      <c r="F19" s="72">
        <f>F17+F18</f>
        <v>25737.295510000004</v>
      </c>
      <c r="G19" s="72">
        <v>0</v>
      </c>
      <c r="H19" s="253"/>
      <c r="I19" s="253"/>
      <c r="J19" s="116"/>
      <c r="K19" s="81"/>
      <c r="L19" s="81"/>
      <c r="M19" s="81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</row>
    <row r="20" spans="1:53" s="3" customFormat="1" ht="31.5" x14ac:dyDescent="0.25">
      <c r="A20" s="362" t="s">
        <v>97</v>
      </c>
      <c r="B20" s="248" t="s">
        <v>129</v>
      </c>
      <c r="C20" s="102" t="s">
        <v>14</v>
      </c>
      <c r="D20" s="13">
        <f t="shared" si="0"/>
        <v>3446.2430799999997</v>
      </c>
      <c r="E20" s="72">
        <v>0</v>
      </c>
      <c r="F20" s="72">
        <f>3410.02022+36.22286</f>
        <v>3446.2430799999997</v>
      </c>
      <c r="G20" s="72">
        <v>0</v>
      </c>
      <c r="H20" s="253"/>
      <c r="I20" s="253"/>
      <c r="J20" s="116"/>
      <c r="K20" s="80"/>
      <c r="L20" s="80"/>
      <c r="M20" s="81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</row>
    <row r="21" spans="1:53" s="3" customFormat="1" ht="31.5" x14ac:dyDescent="0.25">
      <c r="A21" s="363"/>
      <c r="B21" s="248"/>
      <c r="C21" s="102" t="s">
        <v>15</v>
      </c>
      <c r="D21" s="13">
        <f t="shared" si="0"/>
        <v>34479.0933</v>
      </c>
      <c r="E21" s="72">
        <v>0</v>
      </c>
      <c r="F21" s="72">
        <v>34479.0933</v>
      </c>
      <c r="G21" s="72">
        <v>0</v>
      </c>
      <c r="H21" s="253"/>
      <c r="I21" s="253"/>
      <c r="J21" s="116"/>
      <c r="K21" s="81"/>
      <c r="L21" s="80"/>
      <c r="M21" s="81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</row>
    <row r="22" spans="1:53" s="3" customFormat="1" x14ac:dyDescent="0.25">
      <c r="A22" s="364"/>
      <c r="B22" s="248"/>
      <c r="C22" s="102" t="s">
        <v>11</v>
      </c>
      <c r="D22" s="13">
        <f t="shared" si="0"/>
        <v>37925.336380000001</v>
      </c>
      <c r="E22" s="72">
        <f>E20+E21</f>
        <v>0</v>
      </c>
      <c r="F22" s="72">
        <f>F20+F21</f>
        <v>37925.336380000001</v>
      </c>
      <c r="G22" s="72">
        <v>0</v>
      </c>
      <c r="H22" s="253"/>
      <c r="I22" s="253"/>
      <c r="J22" s="116"/>
      <c r="K22" s="81"/>
      <c r="L22" s="80"/>
      <c r="M22" s="81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</row>
    <row r="23" spans="1:53" s="3" customFormat="1" x14ac:dyDescent="0.25">
      <c r="A23" s="256" t="s">
        <v>150</v>
      </c>
      <c r="B23" s="256"/>
      <c r="C23" s="256"/>
      <c r="D23" s="256"/>
      <c r="E23" s="256"/>
      <c r="F23" s="256"/>
      <c r="G23" s="256"/>
      <c r="H23" s="256"/>
      <c r="I23" s="256"/>
      <c r="J23" s="116"/>
      <c r="K23" s="86"/>
      <c r="L23" s="86"/>
      <c r="M23" s="86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</row>
    <row r="24" spans="1:53" s="3" customFormat="1" ht="31.5" x14ac:dyDescent="0.25">
      <c r="A24" s="258" t="s">
        <v>133</v>
      </c>
      <c r="B24" s="248" t="s">
        <v>152</v>
      </c>
      <c r="C24" s="102" t="s">
        <v>14</v>
      </c>
      <c r="D24" s="76">
        <f>E24+F24++G24</f>
        <v>700</v>
      </c>
      <c r="E24" s="72">
        <v>0</v>
      </c>
      <c r="F24" s="76">
        <v>300</v>
      </c>
      <c r="G24" s="76">
        <v>400</v>
      </c>
      <c r="H24" s="248" t="s">
        <v>16</v>
      </c>
      <c r="I24" s="248" t="s">
        <v>153</v>
      </c>
      <c r="J24" s="116"/>
      <c r="K24" s="86"/>
      <c r="L24" s="86"/>
      <c r="M24" s="86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</row>
    <row r="25" spans="1:53" s="3" customFormat="1" ht="31.5" x14ac:dyDescent="0.25">
      <c r="A25" s="258"/>
      <c r="B25" s="248"/>
      <c r="C25" s="102" t="s">
        <v>15</v>
      </c>
      <c r="D25" s="76">
        <f t="shared" ref="D25:D26" si="1">E25+F25++G25</f>
        <v>0</v>
      </c>
      <c r="E25" s="72">
        <v>0</v>
      </c>
      <c r="F25" s="76">
        <v>0</v>
      </c>
      <c r="G25" s="76">
        <v>0</v>
      </c>
      <c r="H25" s="248"/>
      <c r="I25" s="248"/>
      <c r="J25" s="116" t="s">
        <v>165</v>
      </c>
      <c r="K25" s="86"/>
      <c r="L25" s="86"/>
      <c r="M25" s="86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</row>
    <row r="26" spans="1:53" s="3" customFormat="1" x14ac:dyDescent="0.25">
      <c r="A26" s="258"/>
      <c r="B26" s="248"/>
      <c r="C26" s="102" t="s">
        <v>11</v>
      </c>
      <c r="D26" s="76">
        <f t="shared" si="1"/>
        <v>700</v>
      </c>
      <c r="E26" s="72">
        <v>0</v>
      </c>
      <c r="F26" s="76">
        <v>300</v>
      </c>
      <c r="G26" s="76">
        <v>400</v>
      </c>
      <c r="H26" s="248"/>
      <c r="I26" s="248"/>
      <c r="J26" s="116"/>
      <c r="K26" s="86"/>
      <c r="L26" s="86"/>
      <c r="M26" s="86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</row>
    <row r="27" spans="1:53" s="3" customFormat="1" ht="15.75" customHeight="1" x14ac:dyDescent="0.25">
      <c r="A27" s="256" t="s">
        <v>154</v>
      </c>
      <c r="B27" s="256"/>
      <c r="C27" s="256"/>
      <c r="D27" s="256"/>
      <c r="E27" s="256"/>
      <c r="F27" s="256"/>
      <c r="G27" s="256"/>
      <c r="H27" s="256"/>
      <c r="I27" s="256"/>
      <c r="J27" s="116"/>
      <c r="K27" s="86"/>
      <c r="L27" s="86"/>
      <c r="M27" s="86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</row>
    <row r="28" spans="1:53" s="3" customFormat="1" ht="31.5" x14ac:dyDescent="0.25">
      <c r="A28" s="258" t="s">
        <v>151</v>
      </c>
      <c r="B28" s="248" t="s">
        <v>137</v>
      </c>
      <c r="C28" s="102" t="s">
        <v>14</v>
      </c>
      <c r="D28" s="76">
        <v>1000</v>
      </c>
      <c r="E28" s="72">
        <v>0</v>
      </c>
      <c r="F28" s="76">
        <v>0</v>
      </c>
      <c r="G28" s="76">
        <v>1000</v>
      </c>
      <c r="H28" s="248" t="s">
        <v>16</v>
      </c>
      <c r="I28" s="248" t="s">
        <v>26</v>
      </c>
      <c r="J28" s="116"/>
      <c r="K28" s="86"/>
      <c r="L28" s="86"/>
      <c r="M28" s="86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</row>
    <row r="29" spans="1:53" s="3" customFormat="1" ht="31.5" x14ac:dyDescent="0.25">
      <c r="A29" s="258"/>
      <c r="B29" s="248"/>
      <c r="C29" s="102" t="s">
        <v>15</v>
      </c>
      <c r="D29" s="76">
        <v>0</v>
      </c>
      <c r="E29" s="72">
        <v>0</v>
      </c>
      <c r="F29" s="76">
        <v>0</v>
      </c>
      <c r="G29" s="76">
        <v>0</v>
      </c>
      <c r="H29" s="248"/>
      <c r="I29" s="248"/>
      <c r="J29" s="116" t="s">
        <v>141</v>
      </c>
      <c r="K29" s="86"/>
      <c r="L29" s="86"/>
      <c r="M29" s="86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</row>
    <row r="30" spans="1:53" s="3" customFormat="1" x14ac:dyDescent="0.25">
      <c r="A30" s="258"/>
      <c r="B30" s="248"/>
      <c r="C30" s="102" t="s">
        <v>11</v>
      </c>
      <c r="D30" s="76">
        <v>1000</v>
      </c>
      <c r="E30" s="72">
        <v>0</v>
      </c>
      <c r="F30" s="76">
        <v>0</v>
      </c>
      <c r="G30" s="76">
        <v>1000</v>
      </c>
      <c r="H30" s="248"/>
      <c r="I30" s="248"/>
      <c r="J30" s="116"/>
      <c r="K30" s="86"/>
      <c r="L30" s="86"/>
      <c r="M30" s="86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</row>
    <row r="31" spans="1:53" s="3" customFormat="1" ht="31.5" x14ac:dyDescent="0.25">
      <c r="A31" s="259"/>
      <c r="B31" s="262" t="s">
        <v>121</v>
      </c>
      <c r="C31" s="101" t="s">
        <v>14</v>
      </c>
      <c r="D31" s="75">
        <f>E31+F31+G31</f>
        <v>15484.960160000001</v>
      </c>
      <c r="E31" s="75">
        <f>E8+E14+E11+E17+E24+E28</f>
        <v>2000</v>
      </c>
      <c r="F31" s="75">
        <f>F8+F14+F11+F17+F24+F28+F20</f>
        <v>8084.9601600000005</v>
      </c>
      <c r="G31" s="75">
        <f t="shared" ref="G31" si="2">G8+G14+G11+G17+G24+G28</f>
        <v>5400</v>
      </c>
      <c r="H31" s="252"/>
      <c r="I31" s="252"/>
      <c r="J31" s="116"/>
      <c r="K31" s="86"/>
      <c r="L31" s="86"/>
      <c r="M31" s="86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</row>
    <row r="32" spans="1:53" s="3" customFormat="1" ht="31.5" x14ac:dyDescent="0.25">
      <c r="A32" s="260"/>
      <c r="B32" s="263"/>
      <c r="C32" s="101" t="s">
        <v>15</v>
      </c>
      <c r="D32" s="75">
        <f t="shared" ref="D32:D33" si="3">E32+F32+G32</f>
        <v>57877.671730000002</v>
      </c>
      <c r="E32" s="13">
        <f>E9+E12+E15+E18+E21+E25+E29</f>
        <v>0</v>
      </c>
      <c r="F32" s="13">
        <f t="shared" ref="F32:G32" si="4">F9+F12+F15+F18+F21+F25+F29</f>
        <v>57877.671730000002</v>
      </c>
      <c r="G32" s="13">
        <f t="shared" si="4"/>
        <v>0</v>
      </c>
      <c r="H32" s="253"/>
      <c r="I32" s="253"/>
      <c r="J32" s="116"/>
      <c r="K32" s="86"/>
      <c r="L32" s="86"/>
      <c r="M32" s="86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</row>
    <row r="33" spans="1:53" s="3" customFormat="1" x14ac:dyDescent="0.25">
      <c r="A33" s="261"/>
      <c r="B33" s="241"/>
      <c r="C33" s="108" t="s">
        <v>11</v>
      </c>
      <c r="D33" s="75">
        <f t="shared" si="3"/>
        <v>73362.631890000004</v>
      </c>
      <c r="E33" s="109">
        <f>E31+E32</f>
        <v>2000</v>
      </c>
      <c r="F33" s="109">
        <f t="shared" ref="F33:G33" si="5">F31+F32</f>
        <v>65962.631890000004</v>
      </c>
      <c r="G33" s="109">
        <f t="shared" si="5"/>
        <v>5400</v>
      </c>
      <c r="H33" s="253"/>
      <c r="I33" s="253"/>
      <c r="J33" s="116"/>
      <c r="K33" s="86"/>
      <c r="L33" s="86"/>
      <c r="M33" s="86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</row>
    <row r="34" spans="1:53" s="3" customFormat="1" ht="37.5" customHeight="1" x14ac:dyDescent="0.25">
      <c r="A34" s="264" t="s">
        <v>123</v>
      </c>
      <c r="B34" s="265"/>
      <c r="C34" s="265"/>
      <c r="D34" s="265"/>
      <c r="E34" s="265"/>
      <c r="F34" s="265"/>
      <c r="G34" s="265"/>
      <c r="H34" s="265"/>
      <c r="I34" s="266"/>
      <c r="J34" s="116"/>
      <c r="K34" s="86"/>
      <c r="L34" s="86"/>
      <c r="M34" s="86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</row>
    <row r="35" spans="1:53" s="3" customFormat="1" ht="43.15" customHeight="1" x14ac:dyDescent="0.25">
      <c r="A35" s="267" t="s">
        <v>114</v>
      </c>
      <c r="B35" s="268"/>
      <c r="C35" s="268"/>
      <c r="D35" s="268"/>
      <c r="E35" s="268"/>
      <c r="F35" s="268"/>
      <c r="G35" s="268"/>
      <c r="H35" s="268"/>
      <c r="I35" s="269"/>
      <c r="J35" s="116"/>
      <c r="K35" s="86"/>
      <c r="L35" s="86"/>
      <c r="M35" s="86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s="3" customFormat="1" ht="31.5" x14ac:dyDescent="0.25">
      <c r="A36" s="257" t="s">
        <v>113</v>
      </c>
      <c r="B36" s="252" t="s">
        <v>114</v>
      </c>
      <c r="C36" s="102" t="s">
        <v>14</v>
      </c>
      <c r="D36" s="13">
        <v>952</v>
      </c>
      <c r="E36" s="72">
        <v>952</v>
      </c>
      <c r="F36" s="72">
        <v>0</v>
      </c>
      <c r="G36" s="74">
        <v>0</v>
      </c>
      <c r="H36" s="248" t="s">
        <v>16</v>
      </c>
      <c r="I36" s="252" t="s">
        <v>72</v>
      </c>
      <c r="J36" s="116"/>
      <c r="K36" s="86"/>
      <c r="L36" s="86"/>
      <c r="M36" s="86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s="3" customFormat="1" ht="31.5" x14ac:dyDescent="0.25">
      <c r="A37" s="257"/>
      <c r="B37" s="253"/>
      <c r="C37" s="102" t="s">
        <v>15</v>
      </c>
      <c r="D37" s="75">
        <v>12648.3</v>
      </c>
      <c r="E37" s="72">
        <v>12648.3</v>
      </c>
      <c r="F37" s="72">
        <v>0</v>
      </c>
      <c r="G37" s="74">
        <v>0</v>
      </c>
      <c r="H37" s="248"/>
      <c r="I37" s="253"/>
      <c r="J37" s="116" t="s">
        <v>166</v>
      </c>
      <c r="K37" s="86"/>
      <c r="L37" s="86"/>
      <c r="M37" s="86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</row>
    <row r="38" spans="1:53" s="3" customFormat="1" x14ac:dyDescent="0.25">
      <c r="A38" s="257"/>
      <c r="B38" s="254"/>
      <c r="C38" s="102" t="s">
        <v>11</v>
      </c>
      <c r="D38" s="75">
        <f>D36+D37</f>
        <v>13600.3</v>
      </c>
      <c r="E38" s="72">
        <f>E36+E37</f>
        <v>13600.3</v>
      </c>
      <c r="F38" s="72">
        <f>F36+F37</f>
        <v>0</v>
      </c>
      <c r="G38" s="74">
        <v>0</v>
      </c>
      <c r="H38" s="248"/>
      <c r="I38" s="253"/>
      <c r="J38" s="116"/>
      <c r="K38" s="86"/>
      <c r="L38" s="86"/>
      <c r="M38" s="86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</row>
    <row r="39" spans="1:53" s="3" customFormat="1" ht="31.5" customHeight="1" x14ac:dyDescent="0.25">
      <c r="A39" s="257" t="s">
        <v>130</v>
      </c>
      <c r="B39" s="248" t="s">
        <v>73</v>
      </c>
      <c r="C39" s="102" t="s">
        <v>14</v>
      </c>
      <c r="D39" s="13">
        <v>952</v>
      </c>
      <c r="E39" s="72">
        <v>952</v>
      </c>
      <c r="F39" s="72">
        <v>0</v>
      </c>
      <c r="G39" s="74">
        <v>0</v>
      </c>
      <c r="H39" s="248" t="s">
        <v>16</v>
      </c>
      <c r="I39" s="253"/>
      <c r="J39" s="116"/>
      <c r="K39" s="86"/>
      <c r="L39" s="86"/>
      <c r="M39" s="86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</row>
    <row r="40" spans="1:53" s="3" customFormat="1" ht="31.5" x14ac:dyDescent="0.25">
      <c r="A40" s="257"/>
      <c r="B40" s="248"/>
      <c r="C40" s="102" t="s">
        <v>15</v>
      </c>
      <c r="D40" s="75">
        <v>12648.3</v>
      </c>
      <c r="E40" s="72">
        <v>12648.3</v>
      </c>
      <c r="F40" s="72">
        <v>0</v>
      </c>
      <c r="G40" s="74">
        <v>0</v>
      </c>
      <c r="H40" s="248"/>
      <c r="I40" s="253"/>
      <c r="J40" s="116"/>
      <c r="K40" s="86"/>
      <c r="L40" s="86"/>
      <c r="M40" s="86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</row>
    <row r="41" spans="1:53" s="3" customFormat="1" x14ac:dyDescent="0.25">
      <c r="A41" s="257"/>
      <c r="B41" s="248"/>
      <c r="C41" s="102" t="s">
        <v>11</v>
      </c>
      <c r="D41" s="75">
        <f>D39+D40</f>
        <v>13600.3</v>
      </c>
      <c r="E41" s="72">
        <f>E39+E40</f>
        <v>13600.3</v>
      </c>
      <c r="F41" s="72">
        <f>F39+F40</f>
        <v>0</v>
      </c>
      <c r="G41" s="74">
        <v>0</v>
      </c>
      <c r="H41" s="248"/>
      <c r="I41" s="253"/>
      <c r="J41" s="116"/>
      <c r="K41" s="86"/>
      <c r="L41" s="86"/>
      <c r="M41" s="86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</row>
    <row r="42" spans="1:53" s="3" customFormat="1" ht="75" x14ac:dyDescent="0.25">
      <c r="A42" s="100" t="s">
        <v>52</v>
      </c>
      <c r="B42" s="115" t="s">
        <v>131</v>
      </c>
      <c r="C42" s="102" t="s">
        <v>14</v>
      </c>
      <c r="D42" s="75">
        <f>E42+F42+G42</f>
        <v>853.774</v>
      </c>
      <c r="E42" s="72">
        <v>278.774</v>
      </c>
      <c r="F42" s="72">
        <v>285</v>
      </c>
      <c r="G42" s="74">
        <v>290</v>
      </c>
      <c r="H42" s="99" t="s">
        <v>16</v>
      </c>
      <c r="I42" s="253"/>
      <c r="J42" s="116"/>
      <c r="K42" s="86"/>
      <c r="L42" s="86"/>
      <c r="M42" s="86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</row>
    <row r="43" spans="1:53" s="3" customFormat="1" ht="27.75" customHeight="1" x14ac:dyDescent="0.25">
      <c r="A43" s="270"/>
      <c r="B43" s="292" t="s">
        <v>120</v>
      </c>
      <c r="C43" s="101" t="s">
        <v>14</v>
      </c>
      <c r="D43" s="75">
        <f>E43+F43+G43</f>
        <v>2757.7739999999999</v>
      </c>
      <c r="E43" s="13">
        <f>E36+E39+E42</f>
        <v>2182.7739999999999</v>
      </c>
      <c r="F43" s="13">
        <f t="shared" ref="F43:G43" si="6">F36+F39+F42</f>
        <v>285</v>
      </c>
      <c r="G43" s="13">
        <f t="shared" si="6"/>
        <v>290</v>
      </c>
      <c r="H43" s="262" t="s">
        <v>16</v>
      </c>
      <c r="I43" s="253"/>
      <c r="J43" s="116"/>
      <c r="K43" s="86"/>
      <c r="L43" s="86"/>
      <c r="M43" s="86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</row>
    <row r="44" spans="1:53" s="3" customFormat="1" ht="30" customHeight="1" x14ac:dyDescent="0.25">
      <c r="A44" s="271"/>
      <c r="B44" s="293"/>
      <c r="C44" s="101" t="s">
        <v>15</v>
      </c>
      <c r="D44" s="75">
        <f t="shared" ref="D44:D45" si="7">E44+F44+G44</f>
        <v>25296.6</v>
      </c>
      <c r="E44" s="13">
        <f>E37+E40</f>
        <v>25296.6</v>
      </c>
      <c r="F44" s="13">
        <f t="shared" ref="F44:G44" si="8">F37+F40</f>
        <v>0</v>
      </c>
      <c r="G44" s="13">
        <f t="shared" si="8"/>
        <v>0</v>
      </c>
      <c r="H44" s="263"/>
      <c r="I44" s="253"/>
      <c r="J44" s="116"/>
      <c r="K44" s="86"/>
      <c r="L44" s="86"/>
      <c r="M44" s="86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</row>
    <row r="45" spans="1:53" s="3" customFormat="1" x14ac:dyDescent="0.25">
      <c r="A45" s="272"/>
      <c r="B45" s="294"/>
      <c r="C45" s="101" t="s">
        <v>11</v>
      </c>
      <c r="D45" s="75">
        <f t="shared" si="7"/>
        <v>28054.374</v>
      </c>
      <c r="E45" s="13">
        <f>E43+E44</f>
        <v>27479.374</v>
      </c>
      <c r="F45" s="13">
        <f t="shared" ref="F45:G45" si="9">F43+F44</f>
        <v>285</v>
      </c>
      <c r="G45" s="13">
        <f t="shared" si="9"/>
        <v>290</v>
      </c>
      <c r="H45" s="241"/>
      <c r="I45" s="254"/>
      <c r="J45" s="116"/>
      <c r="K45" s="86"/>
      <c r="L45" s="86"/>
      <c r="M45" s="86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</row>
    <row r="46" spans="1:53" s="3" customFormat="1" ht="48.75" customHeight="1" x14ac:dyDescent="0.25">
      <c r="A46" s="295" t="s">
        <v>115</v>
      </c>
      <c r="B46" s="296"/>
      <c r="C46" s="296"/>
      <c r="D46" s="296"/>
      <c r="E46" s="296"/>
      <c r="F46" s="296"/>
      <c r="G46" s="296"/>
      <c r="H46" s="296"/>
      <c r="I46" s="297"/>
      <c r="J46" s="116"/>
      <c r="K46" s="86"/>
      <c r="L46" s="86"/>
      <c r="M46" s="86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</row>
    <row r="47" spans="1:53" s="3" customFormat="1" ht="24.75" customHeight="1" x14ac:dyDescent="0.25">
      <c r="A47" s="267" t="s">
        <v>116</v>
      </c>
      <c r="B47" s="268"/>
      <c r="C47" s="268"/>
      <c r="D47" s="268"/>
      <c r="E47" s="268"/>
      <c r="F47" s="268"/>
      <c r="G47" s="268"/>
      <c r="H47" s="268"/>
      <c r="I47" s="269"/>
      <c r="J47" s="116"/>
      <c r="K47" s="86"/>
      <c r="L47" s="86"/>
      <c r="M47" s="86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</row>
    <row r="48" spans="1:53" s="3" customFormat="1" ht="31.5" x14ac:dyDescent="0.25">
      <c r="A48" s="245" t="s">
        <v>117</v>
      </c>
      <c r="B48" s="252" t="s">
        <v>77</v>
      </c>
      <c r="C48" s="31" t="s">
        <v>14</v>
      </c>
      <c r="D48" s="13">
        <f>SUM(E48:G48)</f>
        <v>0</v>
      </c>
      <c r="E48" s="72">
        <v>0</v>
      </c>
      <c r="F48" s="72">
        <v>0</v>
      </c>
      <c r="G48" s="74">
        <v>0</v>
      </c>
      <c r="H48" s="248" t="s">
        <v>16</v>
      </c>
      <c r="I48" s="248" t="s">
        <v>22</v>
      </c>
      <c r="J48" s="116"/>
      <c r="K48" s="86"/>
      <c r="L48" s="86"/>
      <c r="M48" s="86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</row>
    <row r="49" spans="1:53" s="3" customFormat="1" ht="31.5" x14ac:dyDescent="0.25">
      <c r="A49" s="246"/>
      <c r="B49" s="253"/>
      <c r="C49" s="31" t="s">
        <v>15</v>
      </c>
      <c r="D49" s="13">
        <f t="shared" ref="D49:D53" si="10">SUM(E49:G49)</f>
        <v>0</v>
      </c>
      <c r="E49" s="72">
        <v>0</v>
      </c>
      <c r="F49" s="72">
        <v>0</v>
      </c>
      <c r="G49" s="74">
        <v>0</v>
      </c>
      <c r="H49" s="248"/>
      <c r="I49" s="248"/>
      <c r="J49" s="116"/>
      <c r="K49" s="86"/>
      <c r="L49" s="86"/>
      <c r="M49" s="86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</row>
    <row r="50" spans="1:53" s="3" customFormat="1" x14ac:dyDescent="0.25">
      <c r="A50" s="247"/>
      <c r="B50" s="254"/>
      <c r="C50" s="99" t="s">
        <v>11</v>
      </c>
      <c r="D50" s="13">
        <v>0</v>
      </c>
      <c r="E50" s="72">
        <v>0</v>
      </c>
      <c r="F50" s="72">
        <v>0</v>
      </c>
      <c r="G50" s="74">
        <v>0</v>
      </c>
      <c r="H50" s="248"/>
      <c r="I50" s="248"/>
      <c r="J50" s="116"/>
      <c r="K50" s="86"/>
      <c r="L50" s="86"/>
      <c r="M50" s="86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</row>
    <row r="51" spans="1:53" s="3" customFormat="1" ht="31.5" x14ac:dyDescent="0.25">
      <c r="A51" s="245" t="s">
        <v>57</v>
      </c>
      <c r="B51" s="252" t="s">
        <v>140</v>
      </c>
      <c r="C51" s="99" t="s">
        <v>14</v>
      </c>
      <c r="D51" s="13">
        <v>0</v>
      </c>
      <c r="E51" s="72">
        <v>116.7</v>
      </c>
      <c r="F51" s="72">
        <v>0</v>
      </c>
      <c r="G51" s="74">
        <v>0</v>
      </c>
      <c r="H51" s="248"/>
      <c r="I51" s="248"/>
      <c r="J51" s="116"/>
      <c r="K51" s="86"/>
      <c r="L51" s="86"/>
      <c r="M51" s="86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</row>
    <row r="52" spans="1:53" s="3" customFormat="1" ht="31.5" x14ac:dyDescent="0.25">
      <c r="A52" s="246"/>
      <c r="B52" s="253"/>
      <c r="C52" s="99" t="s">
        <v>15</v>
      </c>
      <c r="D52" s="13">
        <v>0</v>
      </c>
      <c r="E52" s="72">
        <v>0</v>
      </c>
      <c r="F52" s="72">
        <v>0</v>
      </c>
      <c r="G52" s="74">
        <v>0</v>
      </c>
      <c r="H52" s="248"/>
      <c r="I52" s="248"/>
      <c r="J52" s="116" t="s">
        <v>142</v>
      </c>
      <c r="K52" s="86"/>
      <c r="L52" s="86"/>
      <c r="M52" s="86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</row>
    <row r="53" spans="1:53" s="3" customFormat="1" x14ac:dyDescent="0.25">
      <c r="A53" s="247"/>
      <c r="B53" s="254"/>
      <c r="C53" s="31" t="s">
        <v>11</v>
      </c>
      <c r="D53" s="13">
        <f t="shared" si="10"/>
        <v>116.7</v>
      </c>
      <c r="E53" s="72">
        <v>116.7</v>
      </c>
      <c r="F53" s="72">
        <v>0</v>
      </c>
      <c r="G53" s="72">
        <v>0</v>
      </c>
      <c r="H53" s="248"/>
      <c r="I53" s="248"/>
      <c r="J53" s="117"/>
      <c r="K53" s="86"/>
      <c r="L53" s="86"/>
      <c r="M53" s="86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</row>
    <row r="54" spans="1:53" s="3" customFormat="1" ht="33.75" customHeight="1" x14ac:dyDescent="0.25">
      <c r="A54" s="273" t="s">
        <v>118</v>
      </c>
      <c r="B54" s="274"/>
      <c r="C54" s="274"/>
      <c r="D54" s="274"/>
      <c r="E54" s="274"/>
      <c r="F54" s="274"/>
      <c r="G54" s="274"/>
      <c r="H54" s="274"/>
      <c r="I54" s="275"/>
      <c r="J54" s="117"/>
      <c r="K54" s="86"/>
      <c r="L54" s="86"/>
      <c r="M54" s="86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</row>
    <row r="55" spans="1:53" s="3" customFormat="1" ht="31.5" x14ac:dyDescent="0.25">
      <c r="A55" s="257" t="s">
        <v>79</v>
      </c>
      <c r="B55" s="248" t="s">
        <v>111</v>
      </c>
      <c r="C55" s="102" t="s">
        <v>14</v>
      </c>
      <c r="D55" s="13">
        <f>E55+F55</f>
        <v>235.51</v>
      </c>
      <c r="E55" s="72">
        <v>0</v>
      </c>
      <c r="F55" s="72">
        <v>235.51</v>
      </c>
      <c r="G55" s="22">
        <v>0</v>
      </c>
      <c r="H55" s="276" t="s">
        <v>16</v>
      </c>
      <c r="I55" s="277" t="s">
        <v>34</v>
      </c>
      <c r="J55" s="117"/>
      <c r="K55" s="86"/>
      <c r="L55" s="86"/>
      <c r="M55" s="86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</row>
    <row r="56" spans="1:53" s="3" customFormat="1" ht="31.5" x14ac:dyDescent="0.25">
      <c r="A56" s="257"/>
      <c r="B56" s="248"/>
      <c r="C56" s="102" t="s">
        <v>15</v>
      </c>
      <c r="D56" s="13">
        <f t="shared" ref="D56:D57" si="11">E56+F56</f>
        <v>2381.2661600000001</v>
      </c>
      <c r="E56" s="72">
        <v>0</v>
      </c>
      <c r="F56" s="72">
        <v>2381.2661600000001</v>
      </c>
      <c r="G56" s="22">
        <v>0</v>
      </c>
      <c r="H56" s="276"/>
      <c r="I56" s="278"/>
      <c r="J56" s="117"/>
      <c r="K56" s="86"/>
      <c r="L56" s="86"/>
      <c r="M56" s="86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</row>
    <row r="57" spans="1:53" s="3" customFormat="1" x14ac:dyDescent="0.25">
      <c r="A57" s="257"/>
      <c r="B57" s="248"/>
      <c r="C57" s="102" t="s">
        <v>11</v>
      </c>
      <c r="D57" s="13">
        <f t="shared" si="11"/>
        <v>2616.7761600000003</v>
      </c>
      <c r="E57" s="72">
        <f>E55+E56</f>
        <v>0</v>
      </c>
      <c r="F57" s="72">
        <v>2616.7761600000003</v>
      </c>
      <c r="G57" s="22">
        <v>0</v>
      </c>
      <c r="H57" s="276"/>
      <c r="I57" s="279"/>
      <c r="J57" s="117"/>
      <c r="K57" s="86"/>
      <c r="L57" s="86"/>
      <c r="M57" s="86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</row>
    <row r="58" spans="1:53" s="3" customFormat="1" ht="30.75" customHeight="1" x14ac:dyDescent="0.25">
      <c r="A58" s="280" t="s">
        <v>119</v>
      </c>
      <c r="B58" s="281"/>
      <c r="C58" s="18" t="s">
        <v>14</v>
      </c>
      <c r="D58" s="67">
        <f>E58+F58+G58</f>
        <v>352.21</v>
      </c>
      <c r="E58" s="67">
        <f>E48+E51+E55</f>
        <v>116.7</v>
      </c>
      <c r="F58" s="67">
        <f t="shared" ref="F58:G58" si="12">F48+F51+F55</f>
        <v>235.51</v>
      </c>
      <c r="G58" s="67">
        <f t="shared" si="12"/>
        <v>0</v>
      </c>
      <c r="H58" s="286"/>
      <c r="I58" s="287"/>
      <c r="J58" s="116"/>
      <c r="K58" s="86"/>
      <c r="L58" s="86"/>
      <c r="M58" s="86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</row>
    <row r="59" spans="1:53" s="3" customFormat="1" ht="30.75" customHeight="1" x14ac:dyDescent="0.25">
      <c r="A59" s="282"/>
      <c r="B59" s="283"/>
      <c r="C59" s="18" t="s">
        <v>15</v>
      </c>
      <c r="D59" s="67">
        <f t="shared" ref="D59:D60" si="13">E59+F59+G59</f>
        <v>2381.2661600000001</v>
      </c>
      <c r="E59" s="67">
        <f>E49+E52+E56</f>
        <v>0</v>
      </c>
      <c r="F59" s="67">
        <f t="shared" ref="F59:G59" si="14">F49+F52+F56</f>
        <v>2381.2661600000001</v>
      </c>
      <c r="G59" s="67">
        <f t="shared" si="14"/>
        <v>0</v>
      </c>
      <c r="H59" s="288"/>
      <c r="I59" s="289"/>
      <c r="J59" s="124"/>
      <c r="K59" s="86"/>
      <c r="L59" s="86"/>
      <c r="M59" s="86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</row>
    <row r="60" spans="1:53" s="3" customFormat="1" x14ac:dyDescent="0.25">
      <c r="A60" s="284"/>
      <c r="B60" s="285"/>
      <c r="C60" s="18" t="s">
        <v>11</v>
      </c>
      <c r="D60" s="67">
        <f t="shared" si="13"/>
        <v>2733.4761600000002</v>
      </c>
      <c r="E60" s="67">
        <f>E58+E59</f>
        <v>116.7</v>
      </c>
      <c r="F60" s="67">
        <f t="shared" ref="F60:G60" si="15">F58+F59</f>
        <v>2616.7761600000003</v>
      </c>
      <c r="G60" s="67">
        <f t="shared" si="15"/>
        <v>0</v>
      </c>
      <c r="H60" s="290"/>
      <c r="I60" s="291"/>
      <c r="J60" s="124"/>
      <c r="K60" s="86"/>
      <c r="L60" s="86"/>
      <c r="M60" s="86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</row>
    <row r="61" spans="1:53" s="123" customFormat="1" ht="31.5" x14ac:dyDescent="0.25">
      <c r="A61" s="309" t="s">
        <v>179</v>
      </c>
      <c r="B61" s="309"/>
      <c r="C61" s="137" t="s">
        <v>14</v>
      </c>
      <c r="D61" s="83">
        <f>E61+F61+G61</f>
        <v>18594.944159999999</v>
      </c>
      <c r="E61" s="83">
        <f>E58+E43+E31</f>
        <v>4299.4740000000002</v>
      </c>
      <c r="F61" s="83">
        <f t="shared" ref="F61:G61" si="16">F58+F43+F31</f>
        <v>8605.4701600000008</v>
      </c>
      <c r="G61" s="83">
        <f t="shared" si="16"/>
        <v>5690</v>
      </c>
      <c r="H61" s="131"/>
      <c r="I61" s="132"/>
      <c r="J61" s="125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</row>
    <row r="62" spans="1:53" s="3" customFormat="1" ht="31.5" x14ac:dyDescent="0.25">
      <c r="A62" s="309"/>
      <c r="B62" s="309"/>
      <c r="C62" s="137" t="s">
        <v>15</v>
      </c>
      <c r="D62" s="83">
        <f t="shared" ref="D62:D63" si="17">E62+F62+G62</f>
        <v>85555.537890000007</v>
      </c>
      <c r="E62" s="83">
        <f>E59+E44+E32</f>
        <v>25296.6</v>
      </c>
      <c r="F62" s="83">
        <f t="shared" ref="F62:G62" si="18">F59+F44+F32</f>
        <v>60258.937890000001</v>
      </c>
      <c r="G62" s="83">
        <f t="shared" si="18"/>
        <v>0</v>
      </c>
      <c r="H62" s="133"/>
      <c r="I62" s="134"/>
      <c r="J62" s="124"/>
      <c r="K62" s="86"/>
      <c r="L62" s="86"/>
      <c r="M62" s="86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</row>
    <row r="63" spans="1:53" s="3" customFormat="1" x14ac:dyDescent="0.25">
      <c r="A63" s="309"/>
      <c r="B63" s="309"/>
      <c r="C63" s="137" t="s">
        <v>11</v>
      </c>
      <c r="D63" s="83">
        <f t="shared" si="17"/>
        <v>104150.48204999999</v>
      </c>
      <c r="E63" s="83">
        <f>E61+E62</f>
        <v>29596.074000000001</v>
      </c>
      <c r="F63" s="83">
        <f t="shared" ref="F63" si="19">F61+F62</f>
        <v>68864.408049999998</v>
      </c>
      <c r="G63" s="83">
        <f>G61+G62</f>
        <v>5690</v>
      </c>
      <c r="H63" s="135"/>
      <c r="I63" s="136"/>
      <c r="J63" s="116"/>
      <c r="K63" s="86"/>
      <c r="L63" s="86"/>
      <c r="M63" s="86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</row>
    <row r="64" spans="1:53" s="28" customFormat="1" x14ac:dyDescent="0.25">
      <c r="A64" s="126"/>
      <c r="B64" s="127"/>
      <c r="C64" s="127"/>
      <c r="D64" s="128"/>
      <c r="E64" s="128"/>
      <c r="F64" s="128"/>
      <c r="G64" s="128"/>
      <c r="H64" s="129"/>
      <c r="I64" s="130"/>
      <c r="J64" s="124"/>
    </row>
    <row r="65" spans="1:53" s="24" customFormat="1" ht="27.75" customHeight="1" x14ac:dyDescent="0.25">
      <c r="A65" s="310" t="s">
        <v>64</v>
      </c>
      <c r="B65" s="311"/>
      <c r="C65" s="311"/>
      <c r="D65" s="311"/>
      <c r="E65" s="311"/>
      <c r="F65" s="311"/>
      <c r="G65" s="311"/>
      <c r="H65" s="311"/>
      <c r="I65" s="312"/>
      <c r="J65" s="116"/>
      <c r="K65" s="86"/>
      <c r="L65" s="86"/>
      <c r="M65" s="86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</row>
    <row r="66" spans="1:53" s="3" customFormat="1" ht="27.75" customHeight="1" x14ac:dyDescent="0.25">
      <c r="A66" s="267" t="s">
        <v>46</v>
      </c>
      <c r="B66" s="268"/>
      <c r="C66" s="268"/>
      <c r="D66" s="268"/>
      <c r="E66" s="268"/>
      <c r="F66" s="268"/>
      <c r="G66" s="268"/>
      <c r="H66" s="268"/>
      <c r="I66" s="269"/>
      <c r="J66" s="116"/>
      <c r="K66" s="86"/>
      <c r="L66" s="86"/>
      <c r="M66" s="86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</row>
    <row r="67" spans="1:53" s="3" customFormat="1" ht="47.25" x14ac:dyDescent="0.25">
      <c r="A67" s="38">
        <v>1</v>
      </c>
      <c r="B67" s="37" t="s">
        <v>0</v>
      </c>
      <c r="C67" s="37" t="s">
        <v>14</v>
      </c>
      <c r="D67" s="73">
        <f>D68+D69+D70+D71+D72</f>
        <v>45300</v>
      </c>
      <c r="E67" s="73">
        <f>E68+E69+E70+E71+E72</f>
        <v>14500</v>
      </c>
      <c r="F67" s="73">
        <f>F68+F69+F70+F71+F72</f>
        <v>15100</v>
      </c>
      <c r="G67" s="73">
        <f>G68+G69+G70+G71+G72</f>
        <v>15700</v>
      </c>
      <c r="H67" s="37" t="s">
        <v>16</v>
      </c>
      <c r="I67" s="37" t="s">
        <v>18</v>
      </c>
      <c r="J67" s="116"/>
      <c r="K67" s="86"/>
      <c r="L67" s="86"/>
      <c r="M67" s="86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</row>
    <row r="68" spans="1:53" ht="47.25" x14ac:dyDescent="0.25">
      <c r="A68" s="35" t="s">
        <v>43</v>
      </c>
      <c r="B68" s="102" t="s">
        <v>1</v>
      </c>
      <c r="C68" s="102" t="s">
        <v>14</v>
      </c>
      <c r="D68" s="76">
        <f>SUM(E68:G68)</f>
        <v>34500</v>
      </c>
      <c r="E68" s="76">
        <v>11000</v>
      </c>
      <c r="F68" s="76">
        <v>11500</v>
      </c>
      <c r="G68" s="76">
        <v>12000</v>
      </c>
      <c r="H68" s="34" t="s">
        <v>16</v>
      </c>
      <c r="I68" s="34" t="s">
        <v>18</v>
      </c>
      <c r="K68" s="87"/>
      <c r="L68" s="87"/>
    </row>
    <row r="69" spans="1:53" ht="47.25" x14ac:dyDescent="0.25">
      <c r="A69" s="35" t="s">
        <v>44</v>
      </c>
      <c r="B69" s="102" t="s">
        <v>2</v>
      </c>
      <c r="C69" s="102" t="s">
        <v>14</v>
      </c>
      <c r="D69" s="76">
        <f>SUM(E69:G69)</f>
        <v>4800</v>
      </c>
      <c r="E69" s="76">
        <f>1200+300</f>
        <v>1500</v>
      </c>
      <c r="F69" s="76">
        <v>1600</v>
      </c>
      <c r="G69" s="76">
        <v>1700</v>
      </c>
      <c r="H69" s="34" t="s">
        <v>16</v>
      </c>
      <c r="I69" s="34" t="s">
        <v>18</v>
      </c>
      <c r="J69" s="116" t="s">
        <v>167</v>
      </c>
    </row>
    <row r="70" spans="1:53" ht="47.25" x14ac:dyDescent="0.25">
      <c r="A70" s="35" t="s">
        <v>45</v>
      </c>
      <c r="B70" s="14" t="s">
        <v>76</v>
      </c>
      <c r="C70" s="102" t="s">
        <v>14</v>
      </c>
      <c r="D70" s="76">
        <f>E70+F70+G70</f>
        <v>6000</v>
      </c>
      <c r="E70" s="76">
        <v>2000</v>
      </c>
      <c r="F70" s="76">
        <v>2000</v>
      </c>
      <c r="G70" s="76">
        <v>2000</v>
      </c>
      <c r="H70" s="34" t="s">
        <v>16</v>
      </c>
      <c r="I70" s="34" t="s">
        <v>18</v>
      </c>
      <c r="J70" s="116" t="s">
        <v>168</v>
      </c>
    </row>
    <row r="71" spans="1:53" ht="45.75" hidden="1" customHeight="1" x14ac:dyDescent="0.25">
      <c r="A71" s="66" t="s">
        <v>91</v>
      </c>
      <c r="B71" s="14" t="s">
        <v>106</v>
      </c>
      <c r="C71" s="102" t="s">
        <v>14</v>
      </c>
      <c r="D71" s="72">
        <f>E71+F71+G71</f>
        <v>0</v>
      </c>
      <c r="E71" s="110">
        <v>0</v>
      </c>
      <c r="F71" s="72">
        <v>0</v>
      </c>
      <c r="G71" s="72">
        <v>0</v>
      </c>
      <c r="H71" s="42" t="s">
        <v>16</v>
      </c>
      <c r="I71" s="42" t="s">
        <v>18</v>
      </c>
    </row>
    <row r="72" spans="1:53" ht="0.75" hidden="1" customHeight="1" x14ac:dyDescent="0.25">
      <c r="A72" s="61" t="s">
        <v>97</v>
      </c>
      <c r="B72" s="14" t="s">
        <v>107</v>
      </c>
      <c r="C72" s="102" t="s">
        <v>14</v>
      </c>
      <c r="D72" s="72">
        <f>E72+F72+G72</f>
        <v>0</v>
      </c>
      <c r="E72" s="72">
        <v>0</v>
      </c>
      <c r="F72" s="72">
        <v>0</v>
      </c>
      <c r="G72" s="72">
        <v>0</v>
      </c>
      <c r="H72" s="60" t="s">
        <v>16</v>
      </c>
      <c r="I72" s="60" t="s">
        <v>18</v>
      </c>
    </row>
    <row r="73" spans="1:53" s="3" customFormat="1" ht="94.5" x14ac:dyDescent="0.25">
      <c r="A73" s="38" t="s">
        <v>41</v>
      </c>
      <c r="B73" s="107" t="s">
        <v>3</v>
      </c>
      <c r="C73" s="107" t="s">
        <v>14</v>
      </c>
      <c r="D73" s="75">
        <f>E73+F73+G73</f>
        <v>212039.69999999998</v>
      </c>
      <c r="E73" s="75">
        <f>E74+E75+E76+E77+E78+E79+E82+E83+E84-0.1</f>
        <v>92624.9</v>
      </c>
      <c r="F73" s="75">
        <f t="shared" ref="F73:G73" si="20">F74+F75+F76+F77+F78+F79+F82+F83+F84-0.1</f>
        <v>59679.9</v>
      </c>
      <c r="G73" s="75">
        <f t="shared" si="20"/>
        <v>59734.9</v>
      </c>
      <c r="H73" s="39" t="s">
        <v>16</v>
      </c>
      <c r="I73" s="39" t="s">
        <v>19</v>
      </c>
      <c r="J73" s="116"/>
      <c r="K73" s="86"/>
      <c r="L73" s="86"/>
      <c r="M73" s="86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</row>
    <row r="74" spans="1:53" s="26" customFormat="1" ht="47.25" x14ac:dyDescent="0.25">
      <c r="A74" s="30" t="s">
        <v>113</v>
      </c>
      <c r="B74" s="14" t="s">
        <v>4</v>
      </c>
      <c r="C74" s="14" t="s">
        <v>14</v>
      </c>
      <c r="D74" s="76">
        <f t="shared" ref="D74:D78" si="21">E74+F74+G74</f>
        <v>450</v>
      </c>
      <c r="E74" s="76">
        <v>100</v>
      </c>
      <c r="F74" s="76">
        <v>150</v>
      </c>
      <c r="G74" s="76">
        <v>200</v>
      </c>
      <c r="H74" s="14" t="s">
        <v>16</v>
      </c>
      <c r="I74" s="14" t="s">
        <v>4</v>
      </c>
      <c r="J74" s="116" t="s">
        <v>169</v>
      </c>
      <c r="K74" s="84"/>
      <c r="L74" s="84"/>
      <c r="M74" s="84"/>
    </row>
    <row r="75" spans="1:53" s="26" customFormat="1" ht="47.25" x14ac:dyDescent="0.25">
      <c r="A75" s="30" t="s">
        <v>52</v>
      </c>
      <c r="B75" s="14" t="s">
        <v>5</v>
      </c>
      <c r="C75" s="14" t="s">
        <v>14</v>
      </c>
      <c r="D75" s="76">
        <f t="shared" si="21"/>
        <v>90</v>
      </c>
      <c r="E75" s="76">
        <v>25</v>
      </c>
      <c r="F75" s="76">
        <v>30</v>
      </c>
      <c r="G75" s="76">
        <v>35</v>
      </c>
      <c r="H75" s="14" t="s">
        <v>16</v>
      </c>
      <c r="I75" s="14" t="s">
        <v>20</v>
      </c>
      <c r="J75" s="116" t="s">
        <v>170</v>
      </c>
      <c r="K75" s="84"/>
      <c r="L75" s="84"/>
      <c r="M75" s="84"/>
    </row>
    <row r="76" spans="1:53" s="26" customFormat="1" ht="47.25" x14ac:dyDescent="0.25">
      <c r="A76" s="30" t="s">
        <v>53</v>
      </c>
      <c r="B76" s="14" t="s">
        <v>85</v>
      </c>
      <c r="C76" s="14" t="s">
        <v>14</v>
      </c>
      <c r="D76" s="76">
        <f t="shared" si="21"/>
        <v>15000</v>
      </c>
      <c r="E76" s="76">
        <v>5000</v>
      </c>
      <c r="F76" s="76">
        <v>5000</v>
      </c>
      <c r="G76" s="76">
        <v>5000</v>
      </c>
      <c r="H76" s="14" t="s">
        <v>16</v>
      </c>
      <c r="I76" s="14" t="s">
        <v>34</v>
      </c>
      <c r="J76" s="116"/>
      <c r="K76" s="84"/>
      <c r="L76" s="84"/>
      <c r="M76" s="84"/>
    </row>
    <row r="77" spans="1:53" s="26" customFormat="1" ht="47.25" x14ac:dyDescent="0.25">
      <c r="A77" s="30" t="s">
        <v>83</v>
      </c>
      <c r="B77" s="14" t="s">
        <v>96</v>
      </c>
      <c r="C77" s="14" t="s">
        <v>14</v>
      </c>
      <c r="D77" s="76">
        <f t="shared" si="21"/>
        <v>6500</v>
      </c>
      <c r="E77" s="76">
        <v>5500</v>
      </c>
      <c r="F77" s="76">
        <v>500</v>
      </c>
      <c r="G77" s="76">
        <v>500</v>
      </c>
      <c r="H77" s="14" t="s">
        <v>16</v>
      </c>
      <c r="I77" s="14" t="s">
        <v>34</v>
      </c>
      <c r="J77" s="116" t="s">
        <v>143</v>
      </c>
      <c r="K77" s="84"/>
      <c r="L77" s="84"/>
      <c r="M77" s="84"/>
    </row>
    <row r="78" spans="1:53" s="26" customFormat="1" ht="47.25" x14ac:dyDescent="0.25">
      <c r="A78" s="30" t="s">
        <v>54</v>
      </c>
      <c r="B78" s="14" t="s">
        <v>98</v>
      </c>
      <c r="C78" s="14" t="s">
        <v>14</v>
      </c>
      <c r="D78" s="76">
        <f t="shared" si="21"/>
        <v>9000</v>
      </c>
      <c r="E78" s="77">
        <v>5000</v>
      </c>
      <c r="F78" s="77">
        <v>2000</v>
      </c>
      <c r="G78" s="77">
        <v>2000</v>
      </c>
      <c r="H78" s="14" t="s">
        <v>16</v>
      </c>
      <c r="I78" s="14" t="s">
        <v>20</v>
      </c>
      <c r="J78" s="116" t="s">
        <v>171</v>
      </c>
      <c r="K78" s="88"/>
      <c r="L78" s="84"/>
      <c r="M78" s="84"/>
    </row>
    <row r="79" spans="1:53" s="26" customFormat="1" ht="31.15" customHeight="1" x14ac:dyDescent="0.25">
      <c r="A79" s="249" t="s">
        <v>84</v>
      </c>
      <c r="B79" s="306" t="s">
        <v>109</v>
      </c>
      <c r="C79" s="102" t="s">
        <v>14</v>
      </c>
      <c r="D79" s="76">
        <f>E79+F79+G79</f>
        <v>5000</v>
      </c>
      <c r="E79" s="77">
        <v>5000</v>
      </c>
      <c r="F79" s="77">
        <v>0</v>
      </c>
      <c r="G79" s="77">
        <v>0</v>
      </c>
      <c r="H79" s="306" t="s">
        <v>16</v>
      </c>
      <c r="I79" s="313" t="s">
        <v>34</v>
      </c>
      <c r="J79" s="116"/>
      <c r="K79" s="88"/>
      <c r="L79" s="84"/>
      <c r="M79" s="84"/>
    </row>
    <row r="80" spans="1:53" s="26" customFormat="1" ht="28.9" customHeight="1" x14ac:dyDescent="0.25">
      <c r="A80" s="250"/>
      <c r="B80" s="307"/>
      <c r="C80" s="102" t="s">
        <v>15</v>
      </c>
      <c r="D80" s="72">
        <f>E80+F80+G80</f>
        <v>0</v>
      </c>
      <c r="E80" s="77">
        <v>0</v>
      </c>
      <c r="F80" s="77">
        <v>0</v>
      </c>
      <c r="G80" s="77">
        <v>0</v>
      </c>
      <c r="H80" s="307"/>
      <c r="I80" s="313"/>
      <c r="J80" s="116" t="s">
        <v>172</v>
      </c>
      <c r="K80" s="88"/>
      <c r="L80" s="84"/>
      <c r="M80" s="84"/>
    </row>
    <row r="81" spans="1:13" s="53" customFormat="1" ht="23.45" customHeight="1" x14ac:dyDescent="0.25">
      <c r="A81" s="251"/>
      <c r="B81" s="308"/>
      <c r="C81" s="102" t="s">
        <v>11</v>
      </c>
      <c r="D81" s="76">
        <f>D79+D80</f>
        <v>5000</v>
      </c>
      <c r="E81" s="77">
        <f>E79+E80</f>
        <v>5000</v>
      </c>
      <c r="F81" s="77">
        <f>F79+F80</f>
        <v>0</v>
      </c>
      <c r="G81" s="77">
        <f>G79+G80</f>
        <v>0</v>
      </c>
      <c r="H81" s="308"/>
      <c r="I81" s="313"/>
      <c r="J81" s="118"/>
      <c r="K81" s="88"/>
      <c r="L81" s="84"/>
      <c r="M81" s="84"/>
    </row>
    <row r="82" spans="1:13" s="53" customFormat="1" ht="46.5" customHeight="1" x14ac:dyDescent="0.25">
      <c r="A82" s="62" t="s">
        <v>86</v>
      </c>
      <c r="B82" s="105" t="s">
        <v>158</v>
      </c>
      <c r="C82" s="14" t="s">
        <v>14</v>
      </c>
      <c r="D82" s="76">
        <f>E82+F82+G82</f>
        <v>6000</v>
      </c>
      <c r="E82" s="77">
        <v>2000</v>
      </c>
      <c r="F82" s="77">
        <v>2000</v>
      </c>
      <c r="G82" s="77">
        <v>2000</v>
      </c>
      <c r="H82" s="14" t="s">
        <v>16</v>
      </c>
      <c r="I82" s="14" t="s">
        <v>20</v>
      </c>
      <c r="J82" s="118" t="s">
        <v>163</v>
      </c>
      <c r="K82" s="88"/>
      <c r="L82" s="84"/>
      <c r="M82" s="84"/>
    </row>
    <row r="83" spans="1:13" s="53" customFormat="1" ht="47.25" customHeight="1" x14ac:dyDescent="0.25">
      <c r="A83" s="69" t="s">
        <v>92</v>
      </c>
      <c r="B83" s="103" t="s">
        <v>144</v>
      </c>
      <c r="C83" s="102" t="s">
        <v>14</v>
      </c>
      <c r="D83" s="76">
        <f>E83+F83+G83</f>
        <v>20000</v>
      </c>
      <c r="E83" s="77">
        <v>20000</v>
      </c>
      <c r="F83" s="77">
        <v>0</v>
      </c>
      <c r="G83" s="77">
        <v>0</v>
      </c>
      <c r="H83" s="68" t="s">
        <v>16</v>
      </c>
      <c r="I83" s="68" t="s">
        <v>34</v>
      </c>
      <c r="J83" s="118" t="s">
        <v>173</v>
      </c>
      <c r="K83" s="88"/>
      <c r="L83" s="84"/>
      <c r="M83" s="84"/>
    </row>
    <row r="84" spans="1:13" s="26" customFormat="1" ht="47.25" x14ac:dyDescent="0.25">
      <c r="A84" s="30" t="s">
        <v>157</v>
      </c>
      <c r="B84" s="71" t="s">
        <v>55</v>
      </c>
      <c r="C84" s="14" t="s">
        <v>14</v>
      </c>
      <c r="D84" s="76">
        <f>E84+F84+G84</f>
        <v>150000</v>
      </c>
      <c r="E84" s="77">
        <v>50000</v>
      </c>
      <c r="F84" s="77">
        <v>50000</v>
      </c>
      <c r="G84" s="77">
        <v>50000</v>
      </c>
      <c r="H84" s="14" t="s">
        <v>16</v>
      </c>
      <c r="I84" s="14" t="s">
        <v>20</v>
      </c>
      <c r="J84" s="298"/>
      <c r="K84" s="299"/>
      <c r="L84" s="98"/>
      <c r="M84" s="84"/>
    </row>
    <row r="85" spans="1:13" s="28" customFormat="1" ht="56.45" customHeight="1" x14ac:dyDescent="0.25">
      <c r="A85" s="300" t="s">
        <v>42</v>
      </c>
      <c r="B85" s="303" t="s">
        <v>125</v>
      </c>
      <c r="C85" s="107" t="s">
        <v>14</v>
      </c>
      <c r="D85" s="75">
        <v>638.29999999999995</v>
      </c>
      <c r="E85" s="111">
        <v>638.29999999999995</v>
      </c>
      <c r="F85" s="111">
        <v>0</v>
      </c>
      <c r="G85" s="111">
        <v>0</v>
      </c>
      <c r="H85" s="306" t="s">
        <v>16</v>
      </c>
      <c r="I85" s="306" t="s">
        <v>34</v>
      </c>
      <c r="J85" s="116"/>
      <c r="K85" s="89"/>
      <c r="L85" s="86"/>
      <c r="M85" s="86"/>
    </row>
    <row r="86" spans="1:13" s="28" customFormat="1" ht="56.45" customHeight="1" x14ac:dyDescent="0.25">
      <c r="A86" s="301"/>
      <c r="B86" s="304"/>
      <c r="C86" s="107" t="s">
        <v>110</v>
      </c>
      <c r="D86" s="75">
        <v>10000</v>
      </c>
      <c r="E86" s="111">
        <v>10000</v>
      </c>
      <c r="F86" s="111">
        <v>0</v>
      </c>
      <c r="G86" s="111">
        <v>0</v>
      </c>
      <c r="H86" s="307"/>
      <c r="I86" s="307"/>
      <c r="J86" s="116"/>
      <c r="K86" s="89"/>
      <c r="L86" s="86"/>
      <c r="M86" s="86"/>
    </row>
    <row r="87" spans="1:13" s="28" customFormat="1" ht="46.5" customHeight="1" x14ac:dyDescent="0.25">
      <c r="A87" s="302"/>
      <c r="B87" s="305"/>
      <c r="C87" s="107" t="s">
        <v>11</v>
      </c>
      <c r="D87" s="75">
        <v>10638.3</v>
      </c>
      <c r="E87" s="111">
        <v>10638.3</v>
      </c>
      <c r="F87" s="111">
        <v>0</v>
      </c>
      <c r="G87" s="111">
        <v>0</v>
      </c>
      <c r="H87" s="307"/>
      <c r="I87" s="307"/>
      <c r="J87" s="116"/>
      <c r="K87" s="89"/>
      <c r="L87" s="86"/>
      <c r="M87" s="86"/>
    </row>
    <row r="88" spans="1:13" s="28" customFormat="1" ht="31.5" x14ac:dyDescent="0.25">
      <c r="A88" s="249" t="s">
        <v>117</v>
      </c>
      <c r="B88" s="252" t="s">
        <v>177</v>
      </c>
      <c r="C88" s="102" t="s">
        <v>14</v>
      </c>
      <c r="D88" s="72">
        <f t="shared" ref="D88:D90" si="22">E88+F88+G88</f>
        <v>638.29999999999995</v>
      </c>
      <c r="E88" s="74">
        <v>638.29999999999995</v>
      </c>
      <c r="F88" s="111">
        <v>0</v>
      </c>
      <c r="G88" s="111">
        <v>0</v>
      </c>
      <c r="H88" s="307"/>
      <c r="I88" s="307"/>
      <c r="J88" s="116"/>
      <c r="K88" s="89"/>
      <c r="L88" s="86"/>
      <c r="M88" s="86"/>
    </row>
    <row r="89" spans="1:13" s="28" customFormat="1" ht="31.5" x14ac:dyDescent="0.25">
      <c r="A89" s="250"/>
      <c r="B89" s="253"/>
      <c r="C89" s="102" t="s">
        <v>110</v>
      </c>
      <c r="D89" s="72">
        <f t="shared" si="22"/>
        <v>10000</v>
      </c>
      <c r="E89" s="74">
        <v>10000</v>
      </c>
      <c r="F89" s="111">
        <v>0</v>
      </c>
      <c r="G89" s="111">
        <v>0</v>
      </c>
      <c r="H89" s="307"/>
      <c r="I89" s="307"/>
      <c r="J89" s="116" t="s">
        <v>166</v>
      </c>
      <c r="K89" s="89"/>
      <c r="L89" s="86"/>
      <c r="M89" s="86"/>
    </row>
    <row r="90" spans="1:13" s="28" customFormat="1" x14ac:dyDescent="0.25">
      <c r="A90" s="251"/>
      <c r="B90" s="254"/>
      <c r="C90" s="102" t="s">
        <v>11</v>
      </c>
      <c r="D90" s="72">
        <f t="shared" si="22"/>
        <v>10638.3</v>
      </c>
      <c r="E90" s="74">
        <f>E89+E88</f>
        <v>10638.3</v>
      </c>
      <c r="F90" s="111">
        <v>0</v>
      </c>
      <c r="G90" s="111">
        <v>0</v>
      </c>
      <c r="H90" s="308"/>
      <c r="I90" s="308"/>
      <c r="J90" s="116"/>
      <c r="K90" s="89"/>
      <c r="L90" s="86"/>
      <c r="M90" s="86"/>
    </row>
    <row r="91" spans="1:13" s="28" customFormat="1" ht="31.5" customHeight="1" x14ac:dyDescent="0.25">
      <c r="A91" s="315" t="s">
        <v>49</v>
      </c>
      <c r="B91" s="316" t="s">
        <v>100</v>
      </c>
      <c r="C91" s="39" t="s">
        <v>14</v>
      </c>
      <c r="D91" s="75">
        <f>E91+F91+G91</f>
        <v>157.89474000000001</v>
      </c>
      <c r="E91" s="75">
        <f>E94+E97</f>
        <v>157.89474000000001</v>
      </c>
      <c r="F91" s="75">
        <f t="shared" ref="F91:G91" si="23">F94+F97</f>
        <v>0</v>
      </c>
      <c r="G91" s="75">
        <f t="shared" si="23"/>
        <v>0</v>
      </c>
      <c r="H91" s="303" t="s">
        <v>16</v>
      </c>
      <c r="I91" s="303" t="s">
        <v>21</v>
      </c>
      <c r="J91" s="116"/>
      <c r="K91" s="86"/>
      <c r="L91" s="86"/>
      <c r="M91" s="86"/>
    </row>
    <row r="92" spans="1:13" s="28" customFormat="1" ht="31.5" x14ac:dyDescent="0.25">
      <c r="A92" s="315"/>
      <c r="B92" s="316"/>
      <c r="C92" s="39" t="s">
        <v>15</v>
      </c>
      <c r="D92" s="75">
        <f>D95+D98</f>
        <v>3000</v>
      </c>
      <c r="E92" s="75">
        <f>E95+E98</f>
        <v>3000</v>
      </c>
      <c r="F92" s="75">
        <v>0</v>
      </c>
      <c r="G92" s="75">
        <v>0</v>
      </c>
      <c r="H92" s="304"/>
      <c r="I92" s="304"/>
      <c r="J92" s="116"/>
      <c r="K92" s="86"/>
      <c r="L92" s="86"/>
      <c r="M92" s="86"/>
    </row>
    <row r="93" spans="1:13" s="28" customFormat="1" x14ac:dyDescent="0.25">
      <c r="A93" s="315"/>
      <c r="B93" s="316"/>
      <c r="C93" s="39" t="s">
        <v>11</v>
      </c>
      <c r="D93" s="75">
        <f>D96+D99</f>
        <v>3157.8947399999997</v>
      </c>
      <c r="E93" s="75">
        <f>E96+E99</f>
        <v>3157.8947399999997</v>
      </c>
      <c r="F93" s="75">
        <f t="shared" ref="F93" si="24">F91+F92</f>
        <v>0</v>
      </c>
      <c r="G93" s="75">
        <v>0</v>
      </c>
      <c r="H93" s="305"/>
      <c r="I93" s="305"/>
      <c r="J93" s="116"/>
      <c r="K93" s="86"/>
      <c r="L93" s="86"/>
      <c r="M93" s="86"/>
    </row>
    <row r="94" spans="1:13" s="26" customFormat="1" ht="31.5" x14ac:dyDescent="0.25">
      <c r="A94" s="249" t="s">
        <v>58</v>
      </c>
      <c r="B94" s="252" t="s">
        <v>162</v>
      </c>
      <c r="C94" s="34" t="s">
        <v>14</v>
      </c>
      <c r="D94" s="13">
        <f t="shared" ref="D94:D99" si="25">E94+F94+G94</f>
        <v>52.63158</v>
      </c>
      <c r="E94" s="78">
        <v>52.63158</v>
      </c>
      <c r="F94" s="78">
        <v>0</v>
      </c>
      <c r="G94" s="78">
        <v>0</v>
      </c>
      <c r="H94" s="252" t="s">
        <v>16</v>
      </c>
      <c r="I94" s="252" t="s">
        <v>21</v>
      </c>
      <c r="J94" s="116"/>
      <c r="K94" s="84"/>
      <c r="L94" s="84"/>
      <c r="M94" s="84"/>
    </row>
    <row r="95" spans="1:13" s="26" customFormat="1" ht="31.5" x14ac:dyDescent="0.25">
      <c r="A95" s="250"/>
      <c r="B95" s="253"/>
      <c r="C95" s="34" t="s">
        <v>15</v>
      </c>
      <c r="D95" s="75">
        <f t="shared" si="25"/>
        <v>1000</v>
      </c>
      <c r="E95" s="78">
        <v>1000</v>
      </c>
      <c r="F95" s="78">
        <v>0</v>
      </c>
      <c r="G95" s="78">
        <v>0</v>
      </c>
      <c r="H95" s="253"/>
      <c r="I95" s="253"/>
      <c r="J95" s="116" t="s">
        <v>159</v>
      </c>
      <c r="K95" s="84"/>
      <c r="L95" s="84"/>
      <c r="M95" s="84"/>
    </row>
    <row r="96" spans="1:13" x14ac:dyDescent="0.25">
      <c r="A96" s="251"/>
      <c r="B96" s="254"/>
      <c r="C96" s="34" t="s">
        <v>11</v>
      </c>
      <c r="D96" s="75">
        <f t="shared" si="25"/>
        <v>1052.63158</v>
      </c>
      <c r="E96" s="78">
        <v>1052.63158</v>
      </c>
      <c r="F96" s="78">
        <f t="shared" ref="F96:G96" si="26">F94+F95</f>
        <v>0</v>
      </c>
      <c r="G96" s="78">
        <f t="shared" si="26"/>
        <v>0</v>
      </c>
      <c r="H96" s="254"/>
      <c r="I96" s="254"/>
    </row>
    <row r="97" spans="1:53" ht="31.5" x14ac:dyDescent="0.25">
      <c r="A97" s="249" t="s">
        <v>126</v>
      </c>
      <c r="B97" s="252" t="s">
        <v>161</v>
      </c>
      <c r="C97" s="102" t="s">
        <v>14</v>
      </c>
      <c r="D97" s="13">
        <f t="shared" si="25"/>
        <v>105.26316</v>
      </c>
      <c r="E97" s="77">
        <v>105.26316</v>
      </c>
      <c r="F97" s="77">
        <v>0</v>
      </c>
      <c r="G97" s="77">
        <v>0</v>
      </c>
      <c r="H97" s="252" t="s">
        <v>16</v>
      </c>
      <c r="I97" s="252" t="s">
        <v>21</v>
      </c>
    </row>
    <row r="98" spans="1:53" s="3" customFormat="1" ht="31.5" x14ac:dyDescent="0.25">
      <c r="A98" s="250"/>
      <c r="B98" s="253"/>
      <c r="C98" s="102" t="s">
        <v>15</v>
      </c>
      <c r="D98" s="75">
        <f t="shared" si="25"/>
        <v>2000</v>
      </c>
      <c r="E98" s="77">
        <v>2000</v>
      </c>
      <c r="F98" s="77">
        <v>0</v>
      </c>
      <c r="G98" s="77">
        <v>0</v>
      </c>
      <c r="H98" s="253"/>
      <c r="I98" s="253"/>
      <c r="J98" s="116" t="s">
        <v>160</v>
      </c>
      <c r="K98" s="86"/>
      <c r="L98" s="86"/>
      <c r="M98" s="86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</row>
    <row r="99" spans="1:53" x14ac:dyDescent="0.25">
      <c r="A99" s="251"/>
      <c r="B99" s="254"/>
      <c r="C99" s="102" t="s">
        <v>11</v>
      </c>
      <c r="D99" s="75">
        <f t="shared" si="25"/>
        <v>2105.26316</v>
      </c>
      <c r="E99" s="77">
        <v>2105.26316</v>
      </c>
      <c r="F99" s="77">
        <f t="shared" ref="F99:G99" si="27">F98+F97</f>
        <v>0</v>
      </c>
      <c r="G99" s="77">
        <f t="shared" si="27"/>
        <v>0</v>
      </c>
      <c r="H99" s="254"/>
      <c r="I99" s="254"/>
    </row>
    <row r="100" spans="1:53" ht="50.25" customHeight="1" x14ac:dyDescent="0.25">
      <c r="A100" s="106" t="s">
        <v>50</v>
      </c>
      <c r="B100" s="101" t="s">
        <v>6</v>
      </c>
      <c r="C100" s="101" t="s">
        <v>14</v>
      </c>
      <c r="D100" s="13">
        <f>E100+F100+G100</f>
        <v>6000</v>
      </c>
      <c r="E100" s="13">
        <f>E101</f>
        <v>2000</v>
      </c>
      <c r="F100" s="13">
        <f>F101</f>
        <v>2000</v>
      </c>
      <c r="G100" s="13">
        <f t="shared" ref="G100" si="28">G101</f>
        <v>2000</v>
      </c>
      <c r="H100" s="101" t="s">
        <v>16</v>
      </c>
      <c r="I100" s="37" t="s">
        <v>21</v>
      </c>
    </row>
    <row r="101" spans="1:53" ht="47.25" x14ac:dyDescent="0.25">
      <c r="A101" s="104" t="s">
        <v>65</v>
      </c>
      <c r="B101" s="102" t="s">
        <v>7</v>
      </c>
      <c r="C101" s="102" t="s">
        <v>14</v>
      </c>
      <c r="D101" s="72">
        <f>E101+F101+G101</f>
        <v>6000</v>
      </c>
      <c r="E101" s="72">
        <v>2000</v>
      </c>
      <c r="F101" s="72">
        <v>2000</v>
      </c>
      <c r="G101" s="72">
        <v>2000</v>
      </c>
      <c r="H101" s="102" t="s">
        <v>16</v>
      </c>
      <c r="I101" s="34" t="s">
        <v>21</v>
      </c>
    </row>
    <row r="102" spans="1:53" s="3" customFormat="1" ht="31.5" x14ac:dyDescent="0.25">
      <c r="A102" s="314" t="s">
        <v>51</v>
      </c>
      <c r="B102" s="243" t="s">
        <v>145</v>
      </c>
      <c r="C102" s="101" t="s">
        <v>14</v>
      </c>
      <c r="D102" s="13">
        <f>E102+F102+G102</f>
        <v>1165.325</v>
      </c>
      <c r="E102" s="13">
        <v>1165.325</v>
      </c>
      <c r="F102" s="13">
        <v>0</v>
      </c>
      <c r="G102" s="13">
        <v>0</v>
      </c>
      <c r="H102" s="243" t="s">
        <v>17</v>
      </c>
      <c r="I102" s="243" t="s">
        <v>22</v>
      </c>
      <c r="J102" s="119"/>
      <c r="K102" s="86"/>
      <c r="L102" s="86"/>
      <c r="M102" s="86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</row>
    <row r="103" spans="1:53" s="3" customFormat="1" ht="42.75" customHeight="1" x14ac:dyDescent="0.25">
      <c r="A103" s="314"/>
      <c r="B103" s="243"/>
      <c r="C103" s="101" t="s">
        <v>15</v>
      </c>
      <c r="D103" s="13">
        <f t="shared" ref="D103:D108" si="29">E103+F103+G103</f>
        <v>2016</v>
      </c>
      <c r="E103" s="13">
        <v>2016</v>
      </c>
      <c r="F103" s="13">
        <v>0</v>
      </c>
      <c r="G103" s="13">
        <v>0</v>
      </c>
      <c r="H103" s="243"/>
      <c r="I103" s="243"/>
      <c r="J103" s="119"/>
      <c r="K103" s="86"/>
      <c r="L103" s="86"/>
      <c r="M103" s="86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</row>
    <row r="104" spans="1:53" s="3" customFormat="1" x14ac:dyDescent="0.25">
      <c r="A104" s="314"/>
      <c r="B104" s="243"/>
      <c r="C104" s="101" t="s">
        <v>11</v>
      </c>
      <c r="D104" s="13">
        <f>D102+D103</f>
        <v>3181.3249999999998</v>
      </c>
      <c r="E104" s="13">
        <f>E103+E102</f>
        <v>3181.3249999999998</v>
      </c>
      <c r="F104" s="13">
        <f>F102+F103</f>
        <v>0</v>
      </c>
      <c r="G104" s="13">
        <f>G102+G103</f>
        <v>0</v>
      </c>
      <c r="H104" s="243"/>
      <c r="I104" s="243"/>
      <c r="J104" s="119"/>
      <c r="K104" s="86"/>
      <c r="L104" s="86"/>
      <c r="M104" s="86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</row>
    <row r="105" spans="1:53" s="3" customFormat="1" ht="31.5" x14ac:dyDescent="0.25">
      <c r="A105" s="245" t="s">
        <v>146</v>
      </c>
      <c r="B105" s="252" t="s">
        <v>147</v>
      </c>
      <c r="C105" s="102" t="s">
        <v>14</v>
      </c>
      <c r="D105" s="72">
        <v>1165.325</v>
      </c>
      <c r="E105" s="72">
        <v>1165.325</v>
      </c>
      <c r="F105" s="72">
        <v>0</v>
      </c>
      <c r="G105" s="72">
        <v>0</v>
      </c>
      <c r="H105" s="252" t="s">
        <v>17</v>
      </c>
      <c r="I105" s="326" t="s">
        <v>22</v>
      </c>
      <c r="J105" s="120"/>
      <c r="K105" s="86"/>
      <c r="L105" s="86"/>
      <c r="M105" s="86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</row>
    <row r="106" spans="1:53" s="3" customFormat="1" ht="31.5" x14ac:dyDescent="0.25">
      <c r="A106" s="246"/>
      <c r="B106" s="253"/>
      <c r="C106" s="102" t="s">
        <v>15</v>
      </c>
      <c r="D106" s="72">
        <v>2016</v>
      </c>
      <c r="E106" s="72">
        <v>2016</v>
      </c>
      <c r="F106" s="72">
        <v>0</v>
      </c>
      <c r="G106" s="72">
        <v>0</v>
      </c>
      <c r="H106" s="253"/>
      <c r="I106" s="327"/>
      <c r="J106" s="120"/>
      <c r="K106" s="86"/>
      <c r="L106" s="86"/>
      <c r="M106" s="86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</row>
    <row r="107" spans="1:53" s="3" customFormat="1" x14ac:dyDescent="0.25">
      <c r="A107" s="247"/>
      <c r="B107" s="254"/>
      <c r="C107" s="102" t="s">
        <v>11</v>
      </c>
      <c r="D107" s="72">
        <v>3181.3249999999998</v>
      </c>
      <c r="E107" s="72">
        <v>3181.3249999999998</v>
      </c>
      <c r="F107" s="72">
        <v>0</v>
      </c>
      <c r="G107" s="72">
        <v>0</v>
      </c>
      <c r="H107" s="254"/>
      <c r="I107" s="328"/>
      <c r="J107" s="120"/>
      <c r="K107" s="86"/>
      <c r="L107" s="86"/>
      <c r="M107" s="86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</row>
    <row r="108" spans="1:53" s="3" customFormat="1" ht="110.25" x14ac:dyDescent="0.25">
      <c r="A108" s="36" t="s">
        <v>87</v>
      </c>
      <c r="B108" s="37" t="s">
        <v>74</v>
      </c>
      <c r="C108" s="37" t="s">
        <v>14</v>
      </c>
      <c r="D108" s="13">
        <f t="shared" si="29"/>
        <v>184747.5</v>
      </c>
      <c r="E108" s="45">
        <v>61582.5</v>
      </c>
      <c r="F108" s="45">
        <v>61582.5</v>
      </c>
      <c r="G108" s="45">
        <v>61582.5</v>
      </c>
      <c r="H108" s="70" t="s">
        <v>103</v>
      </c>
      <c r="I108" s="37" t="s">
        <v>22</v>
      </c>
      <c r="J108" s="116"/>
      <c r="K108" s="86"/>
      <c r="L108" s="86"/>
      <c r="M108" s="86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</row>
    <row r="109" spans="1:53" s="3" customFormat="1" ht="31.5" x14ac:dyDescent="0.25">
      <c r="A109" s="329" t="s">
        <v>66</v>
      </c>
      <c r="B109" s="330"/>
      <c r="C109" s="18" t="s">
        <v>14</v>
      </c>
      <c r="D109" s="67">
        <f>E109+F109+G109</f>
        <v>450048.71973999997</v>
      </c>
      <c r="E109" s="67">
        <f>E67+E73+E85+E91+E100+E102+E108</f>
        <v>172668.91973999998</v>
      </c>
      <c r="F109" s="67">
        <f t="shared" ref="F109:G109" si="30">F67+F73+F85+F91+F100+F102+F108</f>
        <v>138362.4</v>
      </c>
      <c r="G109" s="67">
        <f t="shared" si="30"/>
        <v>139017.4</v>
      </c>
      <c r="H109" s="323"/>
      <c r="I109" s="323"/>
      <c r="J109" s="116"/>
      <c r="K109" s="86"/>
      <c r="L109" s="86"/>
      <c r="M109" s="86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</row>
    <row r="110" spans="1:53" s="3" customFormat="1" ht="31.5" x14ac:dyDescent="0.25">
      <c r="A110" s="331"/>
      <c r="B110" s="332"/>
      <c r="C110" s="18" t="s">
        <v>110</v>
      </c>
      <c r="D110" s="67">
        <f t="shared" ref="D110:D112" si="31">E110+F110+G110</f>
        <v>10000</v>
      </c>
      <c r="E110" s="67">
        <f>E86</f>
        <v>10000</v>
      </c>
      <c r="F110" s="67">
        <f t="shared" ref="F110:G110" si="32">F86</f>
        <v>0</v>
      </c>
      <c r="G110" s="67">
        <f t="shared" si="32"/>
        <v>0</v>
      </c>
      <c r="H110" s="324"/>
      <c r="I110" s="324"/>
      <c r="J110" s="116"/>
      <c r="K110" s="86"/>
      <c r="L110" s="86"/>
      <c r="M110" s="86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</row>
    <row r="111" spans="1:53" s="3" customFormat="1" ht="31.5" x14ac:dyDescent="0.25">
      <c r="A111" s="331"/>
      <c r="B111" s="332"/>
      <c r="C111" s="18" t="s">
        <v>15</v>
      </c>
      <c r="D111" s="67">
        <f t="shared" si="31"/>
        <v>5016</v>
      </c>
      <c r="E111" s="67">
        <f>E92+E103</f>
        <v>5016</v>
      </c>
      <c r="F111" s="67">
        <f t="shared" ref="F111:G111" si="33">F92+F103</f>
        <v>0</v>
      </c>
      <c r="G111" s="67">
        <f t="shared" si="33"/>
        <v>0</v>
      </c>
      <c r="H111" s="324"/>
      <c r="I111" s="324"/>
      <c r="J111" s="116"/>
      <c r="K111" s="86"/>
      <c r="L111" s="86"/>
      <c r="M111" s="86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</row>
    <row r="112" spans="1:53" s="3" customFormat="1" ht="29.25" customHeight="1" x14ac:dyDescent="0.25">
      <c r="A112" s="333"/>
      <c r="B112" s="334"/>
      <c r="C112" s="18" t="s">
        <v>11</v>
      </c>
      <c r="D112" s="67">
        <f t="shared" si="31"/>
        <v>465064.71973999997</v>
      </c>
      <c r="E112" s="67">
        <f>E109+E110+E111</f>
        <v>187684.91973999998</v>
      </c>
      <c r="F112" s="67">
        <f t="shared" ref="F112:G112" si="34">F109+F110+F111</f>
        <v>138362.4</v>
      </c>
      <c r="G112" s="67">
        <f t="shared" si="34"/>
        <v>139017.4</v>
      </c>
      <c r="H112" s="325"/>
      <c r="I112" s="325"/>
      <c r="J112" s="116"/>
      <c r="K112" s="86"/>
      <c r="L112" s="86"/>
      <c r="M112" s="86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</row>
    <row r="113" spans="1:53" s="4" customFormat="1" ht="29.25" customHeight="1" x14ac:dyDescent="0.25">
      <c r="A113" s="317" t="s">
        <v>47</v>
      </c>
      <c r="B113" s="318"/>
      <c r="C113" s="318"/>
      <c r="D113" s="318"/>
      <c r="E113" s="318"/>
      <c r="F113" s="318"/>
      <c r="G113" s="318"/>
      <c r="H113" s="318"/>
      <c r="I113" s="319"/>
      <c r="J113" s="118"/>
      <c r="K113" s="90"/>
      <c r="L113" s="90"/>
      <c r="M113" s="9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spans="1:53" s="17" customFormat="1" ht="94.5" x14ac:dyDescent="0.25">
      <c r="A114" s="36" t="s">
        <v>40</v>
      </c>
      <c r="B114" s="101" t="s">
        <v>24</v>
      </c>
      <c r="C114" s="101" t="s">
        <v>14</v>
      </c>
      <c r="D114" s="13">
        <f t="shared" ref="D114:D121" si="35">E114+F114+G114</f>
        <v>8477.4779999999992</v>
      </c>
      <c r="E114" s="13">
        <f>E115+E116+E117+E119+E118+E120</f>
        <v>6227.4780000000001</v>
      </c>
      <c r="F114" s="13">
        <f>F115+F116+F117+F119</f>
        <v>1100</v>
      </c>
      <c r="G114" s="13">
        <f>G115+G116+G117+G119</f>
        <v>1150</v>
      </c>
      <c r="H114" s="37" t="s">
        <v>16</v>
      </c>
      <c r="I114" s="37" t="s">
        <v>27</v>
      </c>
      <c r="J114" s="118"/>
      <c r="K114" s="91"/>
      <c r="L114" s="91"/>
      <c r="M114" s="91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</row>
    <row r="115" spans="1:53" s="4" customFormat="1" ht="94.5" x14ac:dyDescent="0.25">
      <c r="A115" s="48" t="s">
        <v>43</v>
      </c>
      <c r="B115" s="102" t="s">
        <v>38</v>
      </c>
      <c r="C115" s="102" t="s">
        <v>14</v>
      </c>
      <c r="D115" s="72">
        <f t="shared" si="35"/>
        <v>2677.4780000000001</v>
      </c>
      <c r="E115" s="72">
        <f>67.144+810.334</f>
        <v>877.47799999999995</v>
      </c>
      <c r="F115" s="72">
        <v>900</v>
      </c>
      <c r="G115" s="72">
        <v>900</v>
      </c>
      <c r="H115" s="54" t="s">
        <v>16</v>
      </c>
      <c r="I115" s="54" t="s">
        <v>28</v>
      </c>
      <c r="J115" s="118" t="s">
        <v>174</v>
      </c>
      <c r="K115" s="90"/>
      <c r="L115" s="92"/>
      <c r="M115" s="9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1:53" s="4" customFormat="1" ht="45.75" customHeight="1" x14ac:dyDescent="0.25">
      <c r="A116" s="55" t="s">
        <v>44</v>
      </c>
      <c r="B116" s="102" t="s">
        <v>81</v>
      </c>
      <c r="C116" s="102" t="s">
        <v>14</v>
      </c>
      <c r="D116" s="72">
        <f t="shared" si="35"/>
        <v>200</v>
      </c>
      <c r="E116" s="72">
        <v>200</v>
      </c>
      <c r="F116" s="72">
        <v>0</v>
      </c>
      <c r="G116" s="72">
        <v>0</v>
      </c>
      <c r="H116" s="54" t="s">
        <v>16</v>
      </c>
      <c r="I116" s="54" t="s">
        <v>28</v>
      </c>
      <c r="J116" s="118"/>
      <c r="K116" s="90"/>
      <c r="L116" s="90"/>
      <c r="M116" s="9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1:53" s="4" customFormat="1" ht="47.25" x14ac:dyDescent="0.25">
      <c r="A117" s="55" t="s">
        <v>45</v>
      </c>
      <c r="B117" s="102" t="s">
        <v>23</v>
      </c>
      <c r="C117" s="102" t="s">
        <v>14</v>
      </c>
      <c r="D117" s="72">
        <f t="shared" si="35"/>
        <v>600</v>
      </c>
      <c r="E117" s="72">
        <v>150</v>
      </c>
      <c r="F117" s="72">
        <v>200</v>
      </c>
      <c r="G117" s="72">
        <v>250</v>
      </c>
      <c r="H117" s="54" t="s">
        <v>16</v>
      </c>
      <c r="I117" s="54" t="s">
        <v>28</v>
      </c>
      <c r="J117" s="118" t="s">
        <v>178</v>
      </c>
      <c r="K117" s="90"/>
      <c r="L117" s="90"/>
      <c r="M117" s="9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spans="1:53" s="51" customFormat="1" ht="47.25" x14ac:dyDescent="0.25">
      <c r="A118" s="95" t="s">
        <v>91</v>
      </c>
      <c r="B118" s="102" t="s">
        <v>148</v>
      </c>
      <c r="C118" s="102" t="s">
        <v>14</v>
      </c>
      <c r="D118" s="72">
        <f t="shared" si="35"/>
        <v>6000</v>
      </c>
      <c r="E118" s="72">
        <v>2000</v>
      </c>
      <c r="F118" s="72">
        <v>2000</v>
      </c>
      <c r="G118" s="72">
        <v>2000</v>
      </c>
      <c r="H118" s="94" t="s">
        <v>16</v>
      </c>
      <c r="I118" s="94" t="s">
        <v>28</v>
      </c>
      <c r="J118" s="121" t="s">
        <v>176</v>
      </c>
    </row>
    <row r="119" spans="1:53" s="51" customFormat="1" ht="47.25" x14ac:dyDescent="0.25">
      <c r="A119" s="55" t="s">
        <v>97</v>
      </c>
      <c r="B119" s="102" t="s">
        <v>138</v>
      </c>
      <c r="C119" s="102" t="s">
        <v>14</v>
      </c>
      <c r="D119" s="72">
        <f t="shared" si="35"/>
        <v>1000</v>
      </c>
      <c r="E119" s="72">
        <v>1000</v>
      </c>
      <c r="F119" s="72">
        <v>0</v>
      </c>
      <c r="G119" s="72">
        <v>0</v>
      </c>
      <c r="H119" s="54" t="s">
        <v>16</v>
      </c>
      <c r="I119" s="58" t="s">
        <v>20</v>
      </c>
      <c r="J119" s="118"/>
      <c r="K119" s="90"/>
      <c r="L119" s="90"/>
      <c r="M119" s="90"/>
    </row>
    <row r="120" spans="1:53" s="51" customFormat="1" ht="103.5" customHeight="1" x14ac:dyDescent="0.25">
      <c r="A120" s="48" t="s">
        <v>133</v>
      </c>
      <c r="B120" s="102" t="s">
        <v>134</v>
      </c>
      <c r="C120" s="102" t="s">
        <v>14</v>
      </c>
      <c r="D120" s="72">
        <f t="shared" si="35"/>
        <v>2000</v>
      </c>
      <c r="E120" s="72">
        <v>2000</v>
      </c>
      <c r="F120" s="72">
        <v>0</v>
      </c>
      <c r="G120" s="72">
        <v>0</v>
      </c>
      <c r="H120" s="44" t="s">
        <v>132</v>
      </c>
      <c r="I120" s="44" t="s">
        <v>20</v>
      </c>
      <c r="J120" s="118"/>
      <c r="K120" s="90"/>
      <c r="L120" s="90"/>
      <c r="M120" s="90"/>
    </row>
    <row r="121" spans="1:53" s="52" customFormat="1" ht="69" customHeight="1" x14ac:dyDescent="0.25">
      <c r="A121" s="97" t="s">
        <v>41</v>
      </c>
      <c r="B121" s="49" t="s">
        <v>127</v>
      </c>
      <c r="C121" s="49" t="s">
        <v>14</v>
      </c>
      <c r="D121" s="45">
        <f t="shared" si="35"/>
        <v>15000</v>
      </c>
      <c r="E121" s="13">
        <v>5000</v>
      </c>
      <c r="F121" s="45">
        <v>5000</v>
      </c>
      <c r="G121" s="45">
        <v>5000</v>
      </c>
      <c r="H121" s="49" t="s">
        <v>16</v>
      </c>
      <c r="I121" s="49" t="s">
        <v>102</v>
      </c>
      <c r="J121" s="118"/>
      <c r="K121" s="93"/>
      <c r="L121" s="93"/>
      <c r="M121" s="93"/>
      <c r="N121" s="82"/>
    </row>
    <row r="122" spans="1:53" s="52" customFormat="1" ht="94.5" x14ac:dyDescent="0.25">
      <c r="A122" s="57" t="s">
        <v>42</v>
      </c>
      <c r="B122" s="56" t="s">
        <v>101</v>
      </c>
      <c r="C122" s="56" t="s">
        <v>14</v>
      </c>
      <c r="D122" s="45">
        <f>E122+F122+G122</f>
        <v>1500</v>
      </c>
      <c r="E122" s="45">
        <v>500</v>
      </c>
      <c r="F122" s="45">
        <v>500</v>
      </c>
      <c r="G122" s="45">
        <v>500</v>
      </c>
      <c r="H122" s="56" t="s">
        <v>16</v>
      </c>
      <c r="I122" s="56" t="s">
        <v>27</v>
      </c>
      <c r="J122" s="118" t="s">
        <v>175</v>
      </c>
      <c r="K122" s="91"/>
      <c r="L122" s="91"/>
      <c r="M122" s="91"/>
    </row>
    <row r="123" spans="1:53" s="4" customFormat="1" ht="110.25" x14ac:dyDescent="0.25">
      <c r="A123" s="50" t="s">
        <v>49</v>
      </c>
      <c r="B123" s="37" t="s">
        <v>74</v>
      </c>
      <c r="C123" s="37" t="s">
        <v>14</v>
      </c>
      <c r="D123" s="45">
        <f>E123+F123+G123</f>
        <v>83490</v>
      </c>
      <c r="E123" s="45">
        <v>27830</v>
      </c>
      <c r="F123" s="45">
        <v>27830</v>
      </c>
      <c r="G123" s="45">
        <v>27830</v>
      </c>
      <c r="H123" s="37" t="s">
        <v>103</v>
      </c>
      <c r="I123" s="37" t="s">
        <v>22</v>
      </c>
      <c r="J123" s="118"/>
      <c r="K123" s="90"/>
      <c r="L123" s="90"/>
      <c r="M123" s="9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spans="1:53" s="4" customFormat="1" ht="82.15" customHeight="1" x14ac:dyDescent="0.25">
      <c r="A124" s="365" t="s">
        <v>67</v>
      </c>
      <c r="B124" s="366"/>
      <c r="C124" s="18" t="s">
        <v>14</v>
      </c>
      <c r="D124" s="67">
        <f>E124+F124+G124</f>
        <v>108467.478</v>
      </c>
      <c r="E124" s="67">
        <f>E114+E121+E122+E123</f>
        <v>39557.478000000003</v>
      </c>
      <c r="F124" s="67">
        <f t="shared" ref="F124:G124" si="36">F114+F121+F122+F123</f>
        <v>34430</v>
      </c>
      <c r="G124" s="67">
        <f t="shared" si="36"/>
        <v>34480</v>
      </c>
      <c r="H124" s="18" t="s">
        <v>16</v>
      </c>
      <c r="I124" s="18" t="s">
        <v>27</v>
      </c>
      <c r="J124" s="118"/>
      <c r="K124" s="90"/>
      <c r="L124" s="90"/>
      <c r="M124" s="9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1:53" s="4" customFormat="1" ht="25.5" customHeight="1" x14ac:dyDescent="0.25">
      <c r="A125" s="340" t="s">
        <v>48</v>
      </c>
      <c r="B125" s="341"/>
      <c r="C125" s="341"/>
      <c r="D125" s="341"/>
      <c r="E125" s="341"/>
      <c r="F125" s="341"/>
      <c r="G125" s="341"/>
      <c r="H125" s="341"/>
      <c r="I125" s="342"/>
      <c r="J125" s="118"/>
      <c r="K125" s="90"/>
      <c r="L125" s="90"/>
      <c r="M125" s="9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1:53" s="4" customFormat="1" ht="47.25" x14ac:dyDescent="0.25">
      <c r="A126" s="106">
        <v>1</v>
      </c>
      <c r="B126" s="101" t="s">
        <v>25</v>
      </c>
      <c r="C126" s="101" t="s">
        <v>14</v>
      </c>
      <c r="D126" s="13">
        <f>E126+F126+G126</f>
        <v>11000</v>
      </c>
      <c r="E126" s="13">
        <f>E127</f>
        <v>7000</v>
      </c>
      <c r="F126" s="13">
        <f t="shared" ref="F126:G126" si="37">F127</f>
        <v>2000</v>
      </c>
      <c r="G126" s="13">
        <f t="shared" si="37"/>
        <v>2000</v>
      </c>
      <c r="H126" s="101" t="s">
        <v>16</v>
      </c>
      <c r="I126" s="101" t="s">
        <v>20</v>
      </c>
      <c r="J126" s="343"/>
      <c r="K126" s="344"/>
      <c r="L126" s="344"/>
      <c r="M126" s="344"/>
      <c r="N126" s="344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1:53" s="4" customFormat="1" ht="46.5" customHeight="1" x14ac:dyDescent="0.25">
      <c r="A127" s="104" t="s">
        <v>43</v>
      </c>
      <c r="B127" s="102" t="s">
        <v>149</v>
      </c>
      <c r="C127" s="102" t="s">
        <v>14</v>
      </c>
      <c r="D127" s="72">
        <f>E127+F127+G127</f>
        <v>11000</v>
      </c>
      <c r="E127" s="72">
        <v>7000</v>
      </c>
      <c r="F127" s="72">
        <v>2000</v>
      </c>
      <c r="G127" s="72">
        <v>2000</v>
      </c>
      <c r="H127" s="102" t="s">
        <v>132</v>
      </c>
      <c r="I127" s="102" t="s">
        <v>20</v>
      </c>
      <c r="J127" s="118" t="s">
        <v>164</v>
      </c>
      <c r="K127" s="96"/>
      <c r="L127" s="96"/>
      <c r="M127" s="96"/>
      <c r="N127" s="96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1:53" s="4" customFormat="1" ht="23.25" customHeight="1" x14ac:dyDescent="0.25">
      <c r="A128" s="340" t="s">
        <v>59</v>
      </c>
      <c r="B128" s="341"/>
      <c r="C128" s="341"/>
      <c r="D128" s="341"/>
      <c r="E128" s="341"/>
      <c r="F128" s="341"/>
      <c r="G128" s="341"/>
      <c r="H128" s="341"/>
      <c r="I128" s="342"/>
      <c r="J128" s="118"/>
      <c r="K128" s="90"/>
      <c r="L128" s="90"/>
      <c r="M128" s="9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s="4" customFormat="1" ht="157.5" x14ac:dyDescent="0.25">
      <c r="A129" s="36" t="s">
        <v>40</v>
      </c>
      <c r="B129" s="37" t="s">
        <v>71</v>
      </c>
      <c r="C129" s="37" t="s">
        <v>14</v>
      </c>
      <c r="D129" s="13">
        <f>SUM(E129:G129)</f>
        <v>1500</v>
      </c>
      <c r="E129" s="75">
        <v>500</v>
      </c>
      <c r="F129" s="13">
        <v>500</v>
      </c>
      <c r="G129" s="13">
        <v>500</v>
      </c>
      <c r="H129" s="37" t="s">
        <v>16</v>
      </c>
      <c r="I129" s="37" t="s">
        <v>31</v>
      </c>
      <c r="J129" s="118"/>
      <c r="K129" s="90"/>
      <c r="L129" s="90"/>
      <c r="M129" s="9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s="17" customFormat="1" ht="47.25" x14ac:dyDescent="0.25">
      <c r="A130" s="36" t="s">
        <v>41</v>
      </c>
      <c r="B130" s="37" t="s">
        <v>29</v>
      </c>
      <c r="C130" s="37" t="s">
        <v>14</v>
      </c>
      <c r="D130" s="75">
        <f>SUM(D131:D137)</f>
        <v>3350</v>
      </c>
      <c r="E130" s="75">
        <f>SUM(E131:E137)</f>
        <v>1800</v>
      </c>
      <c r="F130" s="75">
        <f t="shared" ref="F130:G130" si="38">SUM(F131:F137)</f>
        <v>850</v>
      </c>
      <c r="G130" s="75">
        <f t="shared" si="38"/>
        <v>900</v>
      </c>
      <c r="H130" s="37" t="s">
        <v>16</v>
      </c>
      <c r="I130" s="37" t="s">
        <v>32</v>
      </c>
      <c r="J130" s="118"/>
      <c r="K130" s="91"/>
      <c r="L130" s="91"/>
      <c r="M130" s="91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</row>
    <row r="131" spans="1:53" s="17" customFormat="1" ht="47.25" x14ac:dyDescent="0.25">
      <c r="A131" s="35" t="s">
        <v>113</v>
      </c>
      <c r="B131" s="34" t="s">
        <v>80</v>
      </c>
      <c r="C131" s="34" t="s">
        <v>14</v>
      </c>
      <c r="D131" s="72">
        <f>E131+F131+G131</f>
        <v>200</v>
      </c>
      <c r="E131" s="72">
        <v>200</v>
      </c>
      <c r="F131" s="76">
        <v>0</v>
      </c>
      <c r="G131" s="76">
        <v>0</v>
      </c>
      <c r="H131" s="34" t="s">
        <v>16</v>
      </c>
      <c r="I131" s="34" t="s">
        <v>32</v>
      </c>
      <c r="J131" s="118"/>
      <c r="K131" s="91"/>
      <c r="L131" s="91"/>
      <c r="M131" s="91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</row>
    <row r="132" spans="1:53" s="17" customFormat="1" ht="45" customHeight="1" x14ac:dyDescent="0.25">
      <c r="A132" s="35" t="s">
        <v>52</v>
      </c>
      <c r="B132" s="34" t="s">
        <v>82</v>
      </c>
      <c r="C132" s="34" t="s">
        <v>14</v>
      </c>
      <c r="D132" s="72">
        <f>E132+F132+G132</f>
        <v>200</v>
      </c>
      <c r="E132" s="72">
        <v>200</v>
      </c>
      <c r="F132" s="76">
        <v>0</v>
      </c>
      <c r="G132" s="76">
        <v>0</v>
      </c>
      <c r="H132" s="34" t="s">
        <v>16</v>
      </c>
      <c r="I132" s="34" t="s">
        <v>32</v>
      </c>
      <c r="J132" s="118"/>
      <c r="K132" s="91"/>
      <c r="L132" s="91"/>
      <c r="M132" s="91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</row>
    <row r="133" spans="1:53" s="17" customFormat="1" ht="47.25" x14ac:dyDescent="0.25">
      <c r="A133" s="35" t="s">
        <v>53</v>
      </c>
      <c r="B133" s="34" t="s">
        <v>88</v>
      </c>
      <c r="C133" s="34" t="s">
        <v>14</v>
      </c>
      <c r="D133" s="72">
        <f>E133+F133+G133</f>
        <v>200</v>
      </c>
      <c r="E133" s="72">
        <v>200</v>
      </c>
      <c r="F133" s="76">
        <v>0</v>
      </c>
      <c r="G133" s="76">
        <v>0</v>
      </c>
      <c r="H133" s="34" t="s">
        <v>16</v>
      </c>
      <c r="I133" s="34" t="s">
        <v>32</v>
      </c>
      <c r="J133" s="118"/>
      <c r="K133" s="91"/>
      <c r="L133" s="91"/>
      <c r="M133" s="91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</row>
    <row r="134" spans="1:53" s="17" customFormat="1" ht="47.25" x14ac:dyDescent="0.25">
      <c r="A134" s="35" t="s">
        <v>83</v>
      </c>
      <c r="B134" s="102" t="s">
        <v>99</v>
      </c>
      <c r="C134" s="34" t="s">
        <v>14</v>
      </c>
      <c r="D134" s="72">
        <f>E134+F134+G134</f>
        <v>200</v>
      </c>
      <c r="E134" s="72">
        <v>200</v>
      </c>
      <c r="F134" s="76">
        <v>0</v>
      </c>
      <c r="G134" s="76">
        <v>0</v>
      </c>
      <c r="H134" s="34" t="s">
        <v>16</v>
      </c>
      <c r="I134" s="34" t="s">
        <v>32</v>
      </c>
      <c r="J134" s="118"/>
      <c r="K134" s="91"/>
      <c r="L134" s="91"/>
      <c r="M134" s="91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</row>
    <row r="135" spans="1:53" s="17" customFormat="1" ht="47.25" x14ac:dyDescent="0.25">
      <c r="A135" s="41" t="s">
        <v>54</v>
      </c>
      <c r="B135" s="102" t="s">
        <v>88</v>
      </c>
      <c r="C135" s="40" t="s">
        <v>14</v>
      </c>
      <c r="D135" s="72">
        <v>0</v>
      </c>
      <c r="E135" s="72">
        <v>200</v>
      </c>
      <c r="F135" s="72">
        <v>0</v>
      </c>
      <c r="G135" s="76">
        <v>0</v>
      </c>
      <c r="H135" s="40" t="s">
        <v>16</v>
      </c>
      <c r="I135" s="40" t="s">
        <v>32</v>
      </c>
      <c r="J135" s="118"/>
      <c r="K135" s="91"/>
      <c r="L135" s="91"/>
      <c r="M135" s="91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</row>
    <row r="136" spans="1:53" s="17" customFormat="1" ht="47.25" x14ac:dyDescent="0.25">
      <c r="A136" s="41" t="s">
        <v>84</v>
      </c>
      <c r="B136" s="34" t="s">
        <v>90</v>
      </c>
      <c r="C136" s="34" t="s">
        <v>14</v>
      </c>
      <c r="D136" s="72">
        <f t="shared" ref="D136:D141" si="39">E136+F136+G136</f>
        <v>1800</v>
      </c>
      <c r="E136" s="72">
        <v>600</v>
      </c>
      <c r="F136" s="72">
        <v>600</v>
      </c>
      <c r="G136" s="76">
        <v>600</v>
      </c>
      <c r="H136" s="34" t="s">
        <v>16</v>
      </c>
      <c r="I136" s="34" t="s">
        <v>33</v>
      </c>
      <c r="J136" s="118"/>
      <c r="K136" s="91"/>
      <c r="L136" s="91"/>
      <c r="M136" s="91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</row>
    <row r="137" spans="1:53" s="52" customFormat="1" ht="47.25" x14ac:dyDescent="0.25">
      <c r="A137" s="55" t="s">
        <v>86</v>
      </c>
      <c r="B137" s="54" t="s">
        <v>23</v>
      </c>
      <c r="C137" s="54" t="s">
        <v>14</v>
      </c>
      <c r="D137" s="72">
        <f>E137+F137+G137</f>
        <v>750</v>
      </c>
      <c r="E137" s="72">
        <v>200</v>
      </c>
      <c r="F137" s="76">
        <v>250</v>
      </c>
      <c r="G137" s="76">
        <v>300</v>
      </c>
      <c r="H137" s="54" t="s">
        <v>16</v>
      </c>
      <c r="I137" s="54" t="s">
        <v>33</v>
      </c>
      <c r="J137" s="118"/>
      <c r="K137" s="92"/>
      <c r="L137" s="91"/>
      <c r="M137" s="91"/>
    </row>
    <row r="138" spans="1:53" s="17" customFormat="1" ht="47.25" x14ac:dyDescent="0.25">
      <c r="A138" s="36" t="s">
        <v>42</v>
      </c>
      <c r="B138" s="101" t="s">
        <v>63</v>
      </c>
      <c r="C138" s="101" t="s">
        <v>14</v>
      </c>
      <c r="D138" s="13">
        <f t="shared" si="39"/>
        <v>3360</v>
      </c>
      <c r="E138" s="75">
        <f>E139+E140+E141+E142</f>
        <v>1030</v>
      </c>
      <c r="F138" s="75">
        <f t="shared" ref="F138:G138" si="40">F139+F140+F141+F142</f>
        <v>1120</v>
      </c>
      <c r="G138" s="75">
        <f t="shared" si="40"/>
        <v>1210</v>
      </c>
      <c r="H138" s="37" t="s">
        <v>16</v>
      </c>
      <c r="I138" s="37" t="s">
        <v>33</v>
      </c>
      <c r="J138" s="118"/>
      <c r="K138" s="91"/>
      <c r="L138" s="91"/>
      <c r="M138" s="91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</row>
    <row r="139" spans="1:53" s="4" customFormat="1" ht="130.9" customHeight="1" x14ac:dyDescent="0.25">
      <c r="A139" s="35" t="s">
        <v>56</v>
      </c>
      <c r="B139" s="113" t="s">
        <v>93</v>
      </c>
      <c r="C139" s="102" t="s">
        <v>14</v>
      </c>
      <c r="D139" s="72">
        <f t="shared" si="39"/>
        <v>2190</v>
      </c>
      <c r="E139" s="76">
        <v>660</v>
      </c>
      <c r="F139" s="72">
        <v>730</v>
      </c>
      <c r="G139" s="72">
        <v>800</v>
      </c>
      <c r="H139" s="43" t="s">
        <v>16</v>
      </c>
      <c r="I139" s="34" t="s">
        <v>34</v>
      </c>
      <c r="J139" s="118"/>
      <c r="K139" s="90"/>
      <c r="L139" s="90"/>
      <c r="M139" s="9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spans="1:53" s="4" customFormat="1" ht="200.25" customHeight="1" x14ac:dyDescent="0.25">
      <c r="A140" s="35" t="s">
        <v>57</v>
      </c>
      <c r="B140" s="114" t="s">
        <v>94</v>
      </c>
      <c r="C140" s="102" t="s">
        <v>14</v>
      </c>
      <c r="D140" s="72">
        <f t="shared" si="39"/>
        <v>360</v>
      </c>
      <c r="E140" s="76">
        <v>110</v>
      </c>
      <c r="F140" s="72">
        <v>120</v>
      </c>
      <c r="G140" s="72">
        <v>130</v>
      </c>
      <c r="H140" s="43" t="s">
        <v>16</v>
      </c>
      <c r="I140" s="34" t="s">
        <v>34</v>
      </c>
      <c r="J140" s="118"/>
      <c r="K140" s="90"/>
      <c r="L140" s="90"/>
      <c r="M140" s="9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spans="1:53" s="4" customFormat="1" ht="126" x14ac:dyDescent="0.25">
      <c r="A141" s="35" t="s">
        <v>79</v>
      </c>
      <c r="B141" s="102" t="s">
        <v>95</v>
      </c>
      <c r="C141" s="102" t="s">
        <v>14</v>
      </c>
      <c r="D141" s="76">
        <f t="shared" si="39"/>
        <v>360</v>
      </c>
      <c r="E141" s="76">
        <v>110</v>
      </c>
      <c r="F141" s="72">
        <v>120</v>
      </c>
      <c r="G141" s="72">
        <v>130</v>
      </c>
      <c r="H141" s="43" t="s">
        <v>16</v>
      </c>
      <c r="I141" s="34" t="s">
        <v>34</v>
      </c>
      <c r="J141" s="118"/>
      <c r="K141" s="90"/>
      <c r="L141" s="90"/>
      <c r="M141" s="9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 ht="48.75" customHeight="1" x14ac:dyDescent="0.25">
      <c r="A142" s="46" t="s">
        <v>89</v>
      </c>
      <c r="B142" s="112" t="s">
        <v>105</v>
      </c>
      <c r="C142" s="102" t="s">
        <v>14</v>
      </c>
      <c r="D142" s="76">
        <f>E142+F142+G142</f>
        <v>450</v>
      </c>
      <c r="E142" s="76">
        <v>150</v>
      </c>
      <c r="F142" s="72">
        <v>150</v>
      </c>
      <c r="G142" s="72">
        <v>150</v>
      </c>
      <c r="H142" s="44" t="s">
        <v>16</v>
      </c>
      <c r="I142" s="44" t="s">
        <v>34</v>
      </c>
      <c r="J142" s="118"/>
      <c r="K142" s="90"/>
      <c r="L142" s="90"/>
      <c r="M142" s="9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 ht="31.5" customHeight="1" x14ac:dyDescent="0.25">
      <c r="A143" s="345" t="s">
        <v>49</v>
      </c>
      <c r="B143" s="335" t="s">
        <v>124</v>
      </c>
      <c r="C143" s="101" t="s">
        <v>14</v>
      </c>
      <c r="D143" s="13">
        <f>E143+F143+G143</f>
        <v>4036.11</v>
      </c>
      <c r="E143" s="13">
        <v>1416.1</v>
      </c>
      <c r="F143" s="13">
        <v>2620.0100000000002</v>
      </c>
      <c r="G143" s="13">
        <v>0</v>
      </c>
      <c r="H143" s="320" t="s">
        <v>16</v>
      </c>
      <c r="I143" s="320" t="s">
        <v>62</v>
      </c>
      <c r="J143" s="118"/>
      <c r="K143" s="90"/>
      <c r="L143" s="90"/>
      <c r="M143" s="9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 ht="31.5" customHeight="1" x14ac:dyDescent="0.25">
      <c r="A144" s="345"/>
      <c r="B144" s="336"/>
      <c r="C144" s="101" t="s">
        <v>15</v>
      </c>
      <c r="D144" s="13">
        <f>E144+F144+G144</f>
        <v>1203.9100000000001</v>
      </c>
      <c r="E144" s="13">
        <v>1203.9100000000001</v>
      </c>
      <c r="F144" s="13">
        <v>0</v>
      </c>
      <c r="G144" s="13">
        <v>0</v>
      </c>
      <c r="H144" s="321"/>
      <c r="I144" s="321"/>
      <c r="J144" s="118"/>
      <c r="K144" s="90"/>
      <c r="L144" s="90"/>
      <c r="M144" s="9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 ht="31.5" customHeight="1" x14ac:dyDescent="0.25">
      <c r="A145" s="345"/>
      <c r="B145" s="337"/>
      <c r="C145" s="101" t="s">
        <v>11</v>
      </c>
      <c r="D145" s="13">
        <f>D143+D144</f>
        <v>5240.0200000000004</v>
      </c>
      <c r="E145" s="13">
        <f>E143+E144</f>
        <v>2620.0100000000002</v>
      </c>
      <c r="F145" s="13">
        <v>2620.0100000000002</v>
      </c>
      <c r="G145" s="13">
        <f>G143+G144</f>
        <v>0</v>
      </c>
      <c r="H145" s="322"/>
      <c r="I145" s="322"/>
      <c r="J145" s="118"/>
      <c r="K145" s="90"/>
      <c r="L145" s="90"/>
      <c r="M145" s="9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 ht="35.25" customHeight="1" x14ac:dyDescent="0.25">
      <c r="A146" s="338" t="s">
        <v>68</v>
      </c>
      <c r="B146" s="338"/>
      <c r="C146" s="18" t="s">
        <v>14</v>
      </c>
      <c r="D146" s="67">
        <f>E146+F146+G146</f>
        <v>12446.11</v>
      </c>
      <c r="E146" s="79">
        <f>E129+E130+E138+E143</f>
        <v>4746.1000000000004</v>
      </c>
      <c r="F146" s="79">
        <f t="shared" ref="F146:G146" si="41">F129+F130+F138+F143</f>
        <v>5090.01</v>
      </c>
      <c r="G146" s="79">
        <f t="shared" si="41"/>
        <v>2610</v>
      </c>
      <c r="H146" s="323" t="s">
        <v>16</v>
      </c>
      <c r="I146" s="286" t="s">
        <v>32</v>
      </c>
      <c r="J146" s="118"/>
      <c r="K146" s="90"/>
      <c r="L146" s="90"/>
      <c r="M146" s="9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 ht="33.75" customHeight="1" x14ac:dyDescent="0.25">
      <c r="A147" s="339"/>
      <c r="B147" s="339"/>
      <c r="C147" s="18" t="s">
        <v>15</v>
      </c>
      <c r="D147" s="67">
        <f t="shared" ref="D147:D148" si="42">E147+F147+G147</f>
        <v>1203.9100000000001</v>
      </c>
      <c r="E147" s="67">
        <f>E144</f>
        <v>1203.9100000000001</v>
      </c>
      <c r="F147" s="67">
        <f t="shared" ref="F147:G147" si="43">F144</f>
        <v>0</v>
      </c>
      <c r="G147" s="67">
        <f t="shared" si="43"/>
        <v>0</v>
      </c>
      <c r="H147" s="324"/>
      <c r="I147" s="288"/>
      <c r="J147" s="118"/>
      <c r="K147" s="90"/>
      <c r="L147" s="90"/>
      <c r="M147" s="9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 ht="31.5" customHeight="1" x14ac:dyDescent="0.25">
      <c r="A148" s="339"/>
      <c r="B148" s="339"/>
      <c r="C148" s="18" t="s">
        <v>11</v>
      </c>
      <c r="D148" s="67">
        <f t="shared" si="42"/>
        <v>13650.02</v>
      </c>
      <c r="E148" s="67">
        <f>E146+E147</f>
        <v>5950.01</v>
      </c>
      <c r="F148" s="67">
        <f t="shared" ref="F148:G148" si="44">F146+F147</f>
        <v>5090.01</v>
      </c>
      <c r="G148" s="67">
        <f t="shared" si="44"/>
        <v>2610</v>
      </c>
      <c r="H148" s="325"/>
      <c r="I148" s="288"/>
      <c r="J148" s="118"/>
      <c r="K148" s="90"/>
      <c r="L148" s="90"/>
      <c r="M148" s="9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 ht="22.5" customHeight="1" x14ac:dyDescent="0.25">
      <c r="A149" s="359" t="s">
        <v>60</v>
      </c>
      <c r="B149" s="360"/>
      <c r="C149" s="360"/>
      <c r="D149" s="360"/>
      <c r="E149" s="360"/>
      <c r="F149" s="360"/>
      <c r="G149" s="360"/>
      <c r="H149" s="360"/>
      <c r="I149" s="361"/>
      <c r="J149" s="118"/>
      <c r="K149" s="90"/>
      <c r="L149" s="90"/>
      <c r="M149" s="9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 ht="141.75" x14ac:dyDescent="0.25">
      <c r="A150" s="38" t="s">
        <v>43</v>
      </c>
      <c r="B150" s="63" t="s">
        <v>30</v>
      </c>
      <c r="C150" s="37" t="s">
        <v>14</v>
      </c>
      <c r="D150" s="13">
        <f>E150+F150+G150</f>
        <v>0</v>
      </c>
      <c r="E150" s="72">
        <v>0</v>
      </c>
      <c r="F150" s="72">
        <v>0</v>
      </c>
      <c r="G150" s="72">
        <f t="shared" ref="G150" si="45">G151</f>
        <v>0</v>
      </c>
      <c r="H150" s="37" t="s">
        <v>16</v>
      </c>
      <c r="I150" s="243" t="s">
        <v>35</v>
      </c>
      <c r="J150" s="118"/>
      <c r="K150" s="90"/>
      <c r="L150" s="90"/>
      <c r="M150" s="9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 ht="126" x14ac:dyDescent="0.25">
      <c r="A151" s="36" t="s">
        <v>44</v>
      </c>
      <c r="B151" s="37" t="s">
        <v>108</v>
      </c>
      <c r="C151" s="37" t="s">
        <v>14</v>
      </c>
      <c r="D151" s="13">
        <f t="shared" ref="D151" si="46">SUM(E151:G151)</f>
        <v>500</v>
      </c>
      <c r="E151" s="72">
        <v>500</v>
      </c>
      <c r="F151" s="72">
        <v>0</v>
      </c>
      <c r="G151" s="72">
        <v>0</v>
      </c>
      <c r="H151" s="37" t="s">
        <v>16</v>
      </c>
      <c r="I151" s="243"/>
      <c r="J151" s="118"/>
      <c r="K151" s="90"/>
      <c r="L151" s="90"/>
      <c r="M151" s="9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 ht="20.25" customHeight="1" x14ac:dyDescent="0.25">
      <c r="A152" s="317" t="s">
        <v>61</v>
      </c>
      <c r="B152" s="318"/>
      <c r="C152" s="318"/>
      <c r="D152" s="318"/>
      <c r="E152" s="318"/>
      <c r="F152" s="318"/>
      <c r="G152" s="318"/>
      <c r="H152" s="318"/>
      <c r="I152" s="319"/>
      <c r="J152" s="118"/>
      <c r="K152" s="90"/>
      <c r="L152" s="90"/>
      <c r="M152" s="9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 ht="31.5" x14ac:dyDescent="0.25">
      <c r="A153" s="314">
        <v>1</v>
      </c>
      <c r="B153" s="243" t="s">
        <v>36</v>
      </c>
      <c r="C153" s="37" t="s">
        <v>14</v>
      </c>
      <c r="D153" s="64">
        <f>SUM(E153:G153)</f>
        <v>0</v>
      </c>
      <c r="E153" s="65">
        <v>0</v>
      </c>
      <c r="F153" s="65">
        <v>0</v>
      </c>
      <c r="G153" s="65">
        <v>0</v>
      </c>
      <c r="H153" s="243" t="s">
        <v>16</v>
      </c>
      <c r="I153" s="243" t="s">
        <v>37</v>
      </c>
      <c r="J153" s="118"/>
      <c r="K153" s="90"/>
      <c r="L153" s="90"/>
      <c r="M153" s="9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 ht="31.5" x14ac:dyDescent="0.25">
      <c r="A154" s="314"/>
      <c r="B154" s="243"/>
      <c r="C154" s="37" t="s">
        <v>15</v>
      </c>
      <c r="D154" s="64">
        <v>0</v>
      </c>
      <c r="E154" s="65">
        <v>0</v>
      </c>
      <c r="F154" s="65">
        <v>0</v>
      </c>
      <c r="G154" s="65">
        <v>0</v>
      </c>
      <c r="H154" s="243"/>
      <c r="I154" s="243"/>
      <c r="J154" s="118"/>
      <c r="K154" s="90"/>
      <c r="L154" s="90"/>
      <c r="M154" s="9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 ht="13.5" customHeight="1" x14ac:dyDescent="0.25">
      <c r="A155" s="314"/>
      <c r="B155" s="243"/>
      <c r="C155" s="37" t="s">
        <v>11</v>
      </c>
      <c r="D155" s="13">
        <f>SUM(E155:G155)</f>
        <v>0</v>
      </c>
      <c r="E155" s="19">
        <f>E153+E154</f>
        <v>0</v>
      </c>
      <c r="F155" s="19">
        <f t="shared" ref="F155:G155" si="47">F153+F154</f>
        <v>0</v>
      </c>
      <c r="G155" s="19">
        <f t="shared" si="47"/>
        <v>0</v>
      </c>
      <c r="H155" s="243"/>
      <c r="I155" s="243"/>
      <c r="J155" s="118"/>
      <c r="K155" s="90"/>
      <c r="L155" s="90"/>
      <c r="M155" s="9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 ht="31.5" x14ac:dyDescent="0.25">
      <c r="A156" s="346" t="s">
        <v>70</v>
      </c>
      <c r="B156" s="346"/>
      <c r="C156" s="18" t="s">
        <v>14</v>
      </c>
      <c r="D156" s="67">
        <f>E156+F156+G156</f>
        <v>582462.30773999996</v>
      </c>
      <c r="E156" s="67">
        <f>E151+E153+E146+E126+E124+E109</f>
        <v>224472.49773999999</v>
      </c>
      <c r="F156" s="67">
        <f t="shared" ref="F156:G156" si="48">F151+F153+F146+F126+F124+F109</f>
        <v>179882.41</v>
      </c>
      <c r="G156" s="67">
        <f t="shared" si="48"/>
        <v>178107.4</v>
      </c>
      <c r="H156" s="286"/>
      <c r="I156" s="287"/>
      <c r="J156" s="118"/>
      <c r="K156" s="90"/>
      <c r="L156" s="90"/>
      <c r="M156" s="9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 ht="31.5" x14ac:dyDescent="0.25">
      <c r="A157" s="346"/>
      <c r="B157" s="346"/>
      <c r="C157" s="18" t="s">
        <v>110</v>
      </c>
      <c r="D157" s="67">
        <f t="shared" ref="D157:D159" si="49">E157+F157+G157</f>
        <v>10000</v>
      </c>
      <c r="E157" s="67">
        <f>E110</f>
        <v>10000</v>
      </c>
      <c r="F157" s="67">
        <f t="shared" ref="F157:G157" si="50">F110</f>
        <v>0</v>
      </c>
      <c r="G157" s="67">
        <f t="shared" si="50"/>
        <v>0</v>
      </c>
      <c r="H157" s="288"/>
      <c r="I157" s="289"/>
      <c r="J157" s="118"/>
      <c r="K157" s="90"/>
      <c r="L157" s="90"/>
      <c r="M157" s="9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 ht="34.15" customHeight="1" x14ac:dyDescent="0.25">
      <c r="A158" s="346"/>
      <c r="B158" s="346"/>
      <c r="C158" s="18" t="s">
        <v>15</v>
      </c>
      <c r="D158" s="67">
        <f t="shared" si="49"/>
        <v>6219.91</v>
      </c>
      <c r="E158" s="67">
        <f>E154+E147+E111</f>
        <v>6219.91</v>
      </c>
      <c r="F158" s="67">
        <f t="shared" ref="F158:G158" si="51">F154+F147+F111</f>
        <v>0</v>
      </c>
      <c r="G158" s="67">
        <f t="shared" si="51"/>
        <v>0</v>
      </c>
      <c r="H158" s="288"/>
      <c r="I158" s="289"/>
      <c r="J158" s="118"/>
      <c r="K158" s="90"/>
      <c r="L158" s="90"/>
      <c r="M158" s="9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 x14ac:dyDescent="0.25">
      <c r="A159" s="346"/>
      <c r="B159" s="346"/>
      <c r="C159" s="18" t="s">
        <v>11</v>
      </c>
      <c r="D159" s="67">
        <f t="shared" si="49"/>
        <v>598682.21773999999</v>
      </c>
      <c r="E159" s="67">
        <f>E156+E157+E158</f>
        <v>240692.40774</v>
      </c>
      <c r="F159" s="67">
        <f t="shared" ref="F159:G159" si="52">F156+F157+F158</f>
        <v>179882.41</v>
      </c>
      <c r="G159" s="67">
        <f t="shared" si="52"/>
        <v>178107.4</v>
      </c>
      <c r="H159" s="290"/>
      <c r="I159" s="291"/>
      <c r="J159" s="118"/>
      <c r="K159" s="90"/>
      <c r="L159" s="90"/>
      <c r="M159" s="9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 ht="31.5" x14ac:dyDescent="0.25">
      <c r="A160" s="347" t="s">
        <v>69</v>
      </c>
      <c r="B160" s="348"/>
      <c r="C160" s="25" t="s">
        <v>14</v>
      </c>
      <c r="D160" s="83">
        <f>E160+F160+G160</f>
        <v>601057.25190000003</v>
      </c>
      <c r="E160" s="83">
        <f>E156+E61</f>
        <v>228771.97173999998</v>
      </c>
      <c r="F160" s="83">
        <f t="shared" ref="F160:G160" si="53">F156+F61</f>
        <v>188487.88016</v>
      </c>
      <c r="G160" s="83">
        <f t="shared" si="53"/>
        <v>183797.4</v>
      </c>
      <c r="H160" s="353"/>
      <c r="I160" s="354"/>
      <c r="J160" s="118"/>
      <c r="K160" s="90"/>
      <c r="L160" s="90"/>
      <c r="M160" s="9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 ht="31.5" x14ac:dyDescent="0.25">
      <c r="A161" s="349"/>
      <c r="B161" s="350"/>
      <c r="C161" s="25" t="s">
        <v>110</v>
      </c>
      <c r="D161" s="83">
        <f t="shared" ref="D161:D163" si="54">E161+F161+G161</f>
        <v>10000</v>
      </c>
      <c r="E161" s="83">
        <f>E157</f>
        <v>10000</v>
      </c>
      <c r="F161" s="83">
        <f t="shared" ref="F161:G161" si="55">F157</f>
        <v>0</v>
      </c>
      <c r="G161" s="83">
        <f t="shared" si="55"/>
        <v>0</v>
      </c>
      <c r="H161" s="355"/>
      <c r="I161" s="356"/>
      <c r="J161" s="118"/>
      <c r="K161" s="90"/>
      <c r="L161" s="90"/>
      <c r="M161" s="9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 ht="31.5" x14ac:dyDescent="0.25">
      <c r="A162" s="349"/>
      <c r="B162" s="350"/>
      <c r="C162" s="25" t="s">
        <v>15</v>
      </c>
      <c r="D162" s="83">
        <f t="shared" si="54"/>
        <v>91775.447889999996</v>
      </c>
      <c r="E162" s="83">
        <f>E158+E62</f>
        <v>31516.51</v>
      </c>
      <c r="F162" s="83">
        <f t="shared" ref="F162:G162" si="56">F158+F62</f>
        <v>60258.937890000001</v>
      </c>
      <c r="G162" s="83">
        <f t="shared" si="56"/>
        <v>0</v>
      </c>
      <c r="H162" s="355"/>
      <c r="I162" s="356"/>
      <c r="J162" s="118"/>
      <c r="K162" s="90"/>
      <c r="L162" s="90"/>
      <c r="M162" s="9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 x14ac:dyDescent="0.25">
      <c r="A163" s="351"/>
      <c r="B163" s="352"/>
      <c r="C163" s="25" t="s">
        <v>11</v>
      </c>
      <c r="D163" s="83">
        <f t="shared" si="54"/>
        <v>702832.69978999998</v>
      </c>
      <c r="E163" s="83">
        <f>E160+E161+E162</f>
        <v>270288.48173999996</v>
      </c>
      <c r="F163" s="83">
        <f t="shared" ref="F163:G163" si="57">F160+F161+F162</f>
        <v>248746.81805</v>
      </c>
      <c r="G163" s="83">
        <f t="shared" si="57"/>
        <v>183797.4</v>
      </c>
      <c r="H163" s="357"/>
      <c r="I163" s="358"/>
      <c r="J163" s="118"/>
      <c r="K163" s="90"/>
      <c r="L163" s="90"/>
      <c r="M163" s="9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 x14ac:dyDescent="0.25">
      <c r="A164" s="16"/>
      <c r="B164" s="9"/>
      <c r="C164" s="10"/>
      <c r="D164" s="11"/>
      <c r="E164" s="12"/>
      <c r="F164" s="12"/>
      <c r="G164" s="12"/>
      <c r="H164" s="9"/>
      <c r="I164" s="10"/>
      <c r="J164" s="118"/>
      <c r="K164" s="90"/>
      <c r="L164" s="90"/>
      <c r="M164" s="9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 x14ac:dyDescent="0.25">
      <c r="A165" s="16"/>
      <c r="B165" s="9"/>
      <c r="C165" s="10"/>
      <c r="D165" s="11"/>
      <c r="E165" s="12"/>
      <c r="F165" s="12"/>
      <c r="G165" s="12"/>
      <c r="H165" s="9"/>
      <c r="I165" s="10"/>
      <c r="J165" s="118"/>
      <c r="K165" s="90"/>
      <c r="L165" s="90"/>
      <c r="M165" s="9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 x14ac:dyDescent="0.25">
      <c r="A166" s="16"/>
      <c r="B166" s="9"/>
      <c r="C166" s="10"/>
      <c r="D166" s="11"/>
      <c r="E166" s="12"/>
      <c r="F166" s="12"/>
      <c r="G166" s="12"/>
      <c r="H166" s="9"/>
      <c r="I166" s="10"/>
      <c r="J166" s="118"/>
      <c r="K166" s="90"/>
      <c r="L166" s="90"/>
      <c r="M166" s="9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 x14ac:dyDescent="0.25">
      <c r="A167" s="16"/>
      <c r="B167" s="9"/>
      <c r="C167" s="10"/>
      <c r="D167" s="11"/>
      <c r="E167" s="12"/>
      <c r="F167" s="12"/>
      <c r="G167" s="12"/>
      <c r="H167" s="9"/>
      <c r="I167" s="10"/>
      <c r="J167" s="118"/>
      <c r="K167" s="90"/>
      <c r="L167" s="90"/>
      <c r="M167" s="9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 x14ac:dyDescent="0.25">
      <c r="A168" s="16"/>
      <c r="B168" s="9"/>
      <c r="C168" s="10"/>
      <c r="D168" s="11"/>
      <c r="E168" s="12"/>
      <c r="F168" s="12"/>
      <c r="G168" s="12"/>
      <c r="H168" s="9"/>
      <c r="I168" s="10"/>
      <c r="J168" s="118"/>
      <c r="K168" s="90"/>
      <c r="L168" s="90"/>
      <c r="M168" s="9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 x14ac:dyDescent="0.25">
      <c r="A169" s="16"/>
      <c r="B169" s="9"/>
      <c r="C169" s="10"/>
      <c r="D169" s="11"/>
      <c r="E169" s="12"/>
      <c r="F169" s="12"/>
      <c r="G169" s="12"/>
      <c r="H169" s="9"/>
      <c r="I169" s="10"/>
      <c r="J169" s="118"/>
      <c r="K169" s="90"/>
      <c r="L169" s="90"/>
      <c r="M169" s="9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 x14ac:dyDescent="0.25">
      <c r="A170" s="16"/>
      <c r="B170" s="9"/>
      <c r="C170" s="10"/>
      <c r="D170" s="11"/>
      <c r="E170" s="12"/>
      <c r="F170" s="12"/>
      <c r="G170" s="12"/>
      <c r="H170" s="9"/>
      <c r="I170" s="10"/>
      <c r="J170" s="118"/>
      <c r="K170" s="90"/>
      <c r="L170" s="90"/>
      <c r="M170" s="9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 x14ac:dyDescent="0.25">
      <c r="A171" s="16"/>
      <c r="B171" s="9"/>
      <c r="C171" s="10"/>
      <c r="D171" s="11"/>
      <c r="E171" s="12"/>
      <c r="F171" s="12"/>
      <c r="G171" s="12"/>
      <c r="H171" s="9"/>
      <c r="I171" s="10"/>
      <c r="J171" s="118"/>
      <c r="K171" s="90"/>
      <c r="L171" s="90"/>
      <c r="M171" s="9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 x14ac:dyDescent="0.25">
      <c r="A172" s="16"/>
      <c r="B172" s="9"/>
      <c r="C172" s="10"/>
      <c r="D172" s="11"/>
      <c r="E172" s="12"/>
      <c r="F172" s="12"/>
      <c r="G172" s="12"/>
      <c r="H172" s="9"/>
      <c r="I172" s="10"/>
      <c r="J172" s="118"/>
      <c r="K172" s="90"/>
      <c r="L172" s="90"/>
      <c r="M172" s="9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 x14ac:dyDescent="0.25">
      <c r="A173" s="16"/>
      <c r="B173" s="9"/>
      <c r="C173" s="10"/>
      <c r="D173" s="11"/>
      <c r="E173" s="12"/>
      <c r="F173" s="12"/>
      <c r="G173" s="12"/>
      <c r="H173" s="9"/>
      <c r="I173" s="10"/>
      <c r="J173" s="118"/>
      <c r="K173" s="90"/>
      <c r="L173" s="90"/>
      <c r="M173" s="9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 x14ac:dyDescent="0.25">
      <c r="A174" s="16"/>
      <c r="B174" s="9"/>
      <c r="C174" s="10"/>
      <c r="D174" s="11"/>
      <c r="E174" s="12"/>
      <c r="F174" s="12"/>
      <c r="G174" s="12"/>
      <c r="H174" s="9"/>
      <c r="I174" s="10"/>
      <c r="J174" s="118"/>
      <c r="K174" s="90"/>
      <c r="L174" s="90"/>
      <c r="M174" s="9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 x14ac:dyDescent="0.25">
      <c r="A175" s="16"/>
      <c r="B175" s="9"/>
      <c r="C175" s="10"/>
      <c r="D175" s="11"/>
      <c r="E175" s="12"/>
      <c r="F175" s="12"/>
      <c r="G175" s="12"/>
      <c r="H175" s="9"/>
      <c r="I175" s="10"/>
      <c r="J175" s="118"/>
      <c r="K175" s="90"/>
      <c r="L175" s="90"/>
      <c r="M175" s="9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 x14ac:dyDescent="0.25">
      <c r="A176" s="16"/>
      <c r="B176" s="9"/>
      <c r="C176" s="10"/>
      <c r="D176" s="11"/>
      <c r="E176" s="12"/>
      <c r="F176" s="12"/>
      <c r="G176" s="12"/>
      <c r="H176" s="9"/>
      <c r="I176" s="10"/>
      <c r="J176" s="118"/>
      <c r="K176" s="90"/>
      <c r="L176" s="90"/>
      <c r="M176" s="9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 x14ac:dyDescent="0.25">
      <c r="A177" s="16"/>
      <c r="B177" s="9"/>
      <c r="C177" s="10"/>
      <c r="D177" s="11"/>
      <c r="E177" s="12"/>
      <c r="F177" s="12"/>
      <c r="G177" s="12"/>
      <c r="H177" s="9"/>
      <c r="I177" s="10"/>
      <c r="J177" s="118"/>
      <c r="K177" s="90"/>
      <c r="L177" s="90"/>
      <c r="M177" s="9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 x14ac:dyDescent="0.25">
      <c r="A178" s="16"/>
      <c r="B178" s="9"/>
      <c r="C178" s="10"/>
      <c r="D178" s="11"/>
      <c r="E178" s="12"/>
      <c r="F178" s="12"/>
      <c r="G178" s="12"/>
      <c r="H178" s="9"/>
      <c r="I178" s="10"/>
      <c r="J178" s="118"/>
      <c r="K178" s="90"/>
      <c r="L178" s="90"/>
      <c r="M178" s="9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 x14ac:dyDescent="0.25">
      <c r="A179" s="16"/>
      <c r="B179" s="9"/>
      <c r="C179" s="10"/>
      <c r="D179" s="11"/>
      <c r="E179" s="12"/>
      <c r="F179" s="12"/>
      <c r="G179" s="12"/>
      <c r="H179" s="9"/>
      <c r="I179" s="10"/>
      <c r="J179" s="118"/>
      <c r="K179" s="90"/>
      <c r="L179" s="90"/>
      <c r="M179" s="9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 x14ac:dyDescent="0.25">
      <c r="A180" s="16"/>
      <c r="B180" s="9"/>
      <c r="C180" s="10"/>
      <c r="D180" s="11"/>
      <c r="E180" s="12"/>
      <c r="F180" s="12"/>
      <c r="G180" s="12"/>
      <c r="H180" s="9"/>
      <c r="I180" s="10"/>
      <c r="J180" s="118"/>
      <c r="K180" s="90"/>
      <c r="L180" s="90"/>
      <c r="M180" s="9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 x14ac:dyDescent="0.25">
      <c r="A181" s="16"/>
      <c r="B181" s="9"/>
      <c r="C181" s="10"/>
      <c r="D181" s="11"/>
      <c r="E181" s="12"/>
      <c r="F181" s="12"/>
      <c r="G181" s="12"/>
      <c r="H181" s="9"/>
      <c r="I181" s="10"/>
      <c r="J181" s="118"/>
      <c r="K181" s="90"/>
      <c r="L181" s="90"/>
      <c r="M181" s="9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 x14ac:dyDescent="0.25">
      <c r="A182" s="16"/>
      <c r="B182" s="9"/>
      <c r="C182" s="10"/>
      <c r="D182" s="11"/>
      <c r="E182" s="12"/>
      <c r="F182" s="12"/>
      <c r="G182" s="12"/>
      <c r="H182" s="9"/>
      <c r="I182" s="10"/>
      <c r="J182" s="118"/>
      <c r="K182" s="90"/>
      <c r="L182" s="90"/>
      <c r="M182" s="9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 x14ac:dyDescent="0.25">
      <c r="A183" s="16"/>
      <c r="B183" s="9"/>
      <c r="C183" s="10"/>
      <c r="D183" s="11"/>
      <c r="E183" s="12"/>
      <c r="F183" s="12"/>
      <c r="G183" s="12"/>
      <c r="H183" s="9"/>
      <c r="I183" s="10"/>
      <c r="J183" s="118"/>
      <c r="K183" s="90"/>
      <c r="L183" s="90"/>
      <c r="M183" s="9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 x14ac:dyDescent="0.25">
      <c r="A184" s="16"/>
      <c r="B184" s="9"/>
      <c r="C184" s="10"/>
      <c r="D184" s="11"/>
      <c r="E184" s="12"/>
      <c r="F184" s="12"/>
      <c r="G184" s="12"/>
      <c r="H184" s="9"/>
      <c r="I184" s="10"/>
      <c r="J184" s="118"/>
      <c r="K184" s="90"/>
      <c r="L184" s="90"/>
      <c r="M184" s="9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 x14ac:dyDescent="0.25">
      <c r="A185" s="16"/>
      <c r="B185" s="9"/>
      <c r="C185" s="10"/>
      <c r="D185" s="11"/>
      <c r="E185" s="12"/>
      <c r="F185" s="12"/>
      <c r="G185" s="12"/>
      <c r="H185" s="9"/>
      <c r="I185" s="10"/>
      <c r="J185" s="118"/>
      <c r="K185" s="90"/>
      <c r="L185" s="90"/>
      <c r="M185" s="9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 x14ac:dyDescent="0.25">
      <c r="A186" s="16"/>
      <c r="B186" s="9"/>
      <c r="C186" s="10"/>
      <c r="D186" s="11"/>
      <c r="E186" s="12"/>
      <c r="F186" s="12"/>
      <c r="G186" s="12"/>
      <c r="H186" s="9"/>
      <c r="I186" s="10"/>
      <c r="J186" s="118"/>
      <c r="K186" s="90"/>
      <c r="L186" s="90"/>
      <c r="M186" s="9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 x14ac:dyDescent="0.25">
      <c r="A187" s="16"/>
      <c r="B187" s="9"/>
      <c r="C187" s="10"/>
      <c r="D187" s="11"/>
      <c r="E187" s="12"/>
      <c r="F187" s="12"/>
      <c r="G187" s="12"/>
      <c r="H187" s="9"/>
      <c r="I187" s="10"/>
      <c r="J187" s="118"/>
      <c r="K187" s="90"/>
      <c r="L187" s="90"/>
      <c r="M187" s="9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 x14ac:dyDescent="0.25">
      <c r="A188" s="16"/>
      <c r="B188" s="9"/>
      <c r="C188" s="10"/>
      <c r="D188" s="11"/>
      <c r="E188" s="12"/>
      <c r="F188" s="12"/>
      <c r="G188" s="12"/>
      <c r="H188" s="9"/>
      <c r="I188" s="10"/>
      <c r="J188" s="118"/>
      <c r="K188" s="90"/>
      <c r="L188" s="90"/>
      <c r="M188" s="9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 x14ac:dyDescent="0.25">
      <c r="A189" s="16"/>
      <c r="B189" s="9"/>
      <c r="C189" s="10"/>
      <c r="D189" s="11"/>
      <c r="E189" s="12"/>
      <c r="F189" s="12"/>
      <c r="G189" s="12"/>
      <c r="H189" s="9"/>
      <c r="I189" s="10"/>
      <c r="J189" s="118"/>
      <c r="K189" s="90"/>
      <c r="L189" s="90"/>
      <c r="M189" s="9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 x14ac:dyDescent="0.25">
      <c r="A190" s="16"/>
      <c r="B190" s="9"/>
      <c r="C190" s="10"/>
      <c r="D190" s="11"/>
      <c r="E190" s="12"/>
      <c r="F190" s="12"/>
      <c r="G190" s="12"/>
      <c r="H190" s="9"/>
      <c r="I190" s="10"/>
      <c r="J190" s="118"/>
      <c r="K190" s="90"/>
      <c r="L190" s="90"/>
      <c r="M190" s="9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 x14ac:dyDescent="0.25">
      <c r="A191" s="16"/>
      <c r="B191" s="9"/>
      <c r="C191" s="10"/>
      <c r="D191" s="11"/>
      <c r="E191" s="12"/>
      <c r="F191" s="12"/>
      <c r="G191" s="12"/>
      <c r="H191" s="9"/>
      <c r="I191" s="10"/>
      <c r="J191" s="118"/>
      <c r="K191" s="90"/>
      <c r="L191" s="90"/>
      <c r="M191" s="9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 x14ac:dyDescent="0.25">
      <c r="A192" s="16"/>
      <c r="B192" s="9"/>
      <c r="C192" s="10"/>
      <c r="D192" s="11"/>
      <c r="E192" s="12"/>
      <c r="F192" s="12"/>
      <c r="G192" s="12"/>
      <c r="H192" s="9"/>
      <c r="I192" s="10"/>
      <c r="J192" s="118"/>
      <c r="K192" s="90"/>
      <c r="L192" s="90"/>
      <c r="M192" s="9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 x14ac:dyDescent="0.25">
      <c r="A193" s="16"/>
      <c r="B193" s="9"/>
      <c r="C193" s="10"/>
      <c r="D193" s="11"/>
      <c r="E193" s="12"/>
      <c r="F193" s="12"/>
      <c r="G193" s="12"/>
      <c r="H193" s="9"/>
      <c r="I193" s="10"/>
      <c r="J193" s="118"/>
      <c r="K193" s="90"/>
      <c r="L193" s="90"/>
      <c r="M193" s="9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 x14ac:dyDescent="0.25">
      <c r="A194" s="16"/>
      <c r="B194" s="9"/>
      <c r="C194" s="10"/>
      <c r="D194" s="11"/>
      <c r="E194" s="12"/>
      <c r="F194" s="12"/>
      <c r="G194" s="12"/>
      <c r="H194" s="9"/>
      <c r="I194" s="10"/>
      <c r="J194" s="118"/>
      <c r="K194" s="90"/>
      <c r="L194" s="90"/>
      <c r="M194" s="9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 x14ac:dyDescent="0.25">
      <c r="A195" s="16"/>
      <c r="B195" s="9"/>
      <c r="C195" s="10"/>
      <c r="D195" s="11"/>
      <c r="E195" s="12"/>
      <c r="F195" s="12"/>
      <c r="G195" s="12"/>
      <c r="H195" s="9"/>
      <c r="I195" s="10"/>
      <c r="J195" s="118"/>
      <c r="K195" s="90"/>
      <c r="L195" s="90"/>
      <c r="M195" s="9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 x14ac:dyDescent="0.25">
      <c r="A196" s="16"/>
      <c r="B196" s="9"/>
      <c r="C196" s="10"/>
      <c r="D196" s="11"/>
      <c r="E196" s="12"/>
      <c r="F196" s="12"/>
      <c r="G196" s="12"/>
      <c r="H196" s="9"/>
      <c r="I196" s="10"/>
      <c r="J196" s="118"/>
      <c r="K196" s="90"/>
      <c r="L196" s="90"/>
      <c r="M196" s="9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 x14ac:dyDescent="0.25">
      <c r="A197" s="16"/>
      <c r="B197" s="9"/>
      <c r="C197" s="10"/>
      <c r="D197" s="11"/>
      <c r="E197" s="12"/>
      <c r="F197" s="12"/>
      <c r="G197" s="12"/>
      <c r="H197" s="9"/>
      <c r="I197" s="10"/>
      <c r="J197" s="118"/>
      <c r="K197" s="90"/>
      <c r="L197" s="90"/>
      <c r="M197" s="9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 x14ac:dyDescent="0.25">
      <c r="A198" s="16"/>
      <c r="B198" s="9"/>
      <c r="C198" s="10"/>
      <c r="D198" s="11"/>
      <c r="E198" s="12"/>
      <c r="F198" s="12"/>
      <c r="G198" s="12"/>
      <c r="H198" s="9"/>
      <c r="I198" s="10"/>
      <c r="J198" s="118"/>
      <c r="K198" s="90"/>
      <c r="L198" s="90"/>
      <c r="M198" s="9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 x14ac:dyDescent="0.25">
      <c r="A199" s="16"/>
      <c r="B199" s="9"/>
      <c r="C199" s="10"/>
      <c r="D199" s="11"/>
      <c r="E199" s="12"/>
      <c r="F199" s="12"/>
      <c r="G199" s="12"/>
      <c r="H199" s="9"/>
      <c r="I199" s="10"/>
      <c r="J199" s="118"/>
      <c r="K199" s="90"/>
      <c r="L199" s="90"/>
      <c r="M199" s="9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 x14ac:dyDescent="0.25">
      <c r="A200" s="16"/>
      <c r="B200" s="9"/>
      <c r="C200" s="10"/>
      <c r="D200" s="11"/>
      <c r="E200" s="12"/>
      <c r="F200" s="12"/>
      <c r="G200" s="12"/>
      <c r="H200" s="9"/>
      <c r="I200" s="10"/>
      <c r="J200" s="118"/>
      <c r="K200" s="90"/>
      <c r="L200" s="90"/>
      <c r="M200" s="9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 x14ac:dyDescent="0.25">
      <c r="A201" s="16"/>
      <c r="B201" s="9"/>
      <c r="C201" s="10"/>
      <c r="D201" s="11"/>
      <c r="E201" s="12"/>
      <c r="F201" s="12"/>
      <c r="G201" s="12"/>
      <c r="H201" s="9"/>
      <c r="I201" s="10"/>
      <c r="J201" s="118"/>
      <c r="K201" s="90"/>
      <c r="L201" s="90"/>
      <c r="M201" s="9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 x14ac:dyDescent="0.25">
      <c r="A202" s="16"/>
      <c r="B202" s="9"/>
      <c r="C202" s="10"/>
      <c r="D202" s="11"/>
      <c r="E202" s="12"/>
      <c r="F202" s="12"/>
      <c r="G202" s="12"/>
      <c r="H202" s="9"/>
      <c r="I202" s="10"/>
      <c r="J202" s="118"/>
      <c r="K202" s="90"/>
      <c r="L202" s="90"/>
      <c r="M202" s="9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 x14ac:dyDescent="0.25">
      <c r="A203" s="16"/>
      <c r="B203" s="9"/>
      <c r="C203" s="10"/>
      <c r="D203" s="11"/>
      <c r="E203" s="12"/>
      <c r="F203" s="12"/>
      <c r="G203" s="12"/>
      <c r="H203" s="9"/>
      <c r="I203" s="10"/>
      <c r="J203" s="118"/>
      <c r="K203" s="90"/>
      <c r="L203" s="90"/>
      <c r="M203" s="9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 x14ac:dyDescent="0.25">
      <c r="A204" s="16"/>
      <c r="B204" s="9"/>
      <c r="C204" s="10"/>
      <c r="D204" s="11"/>
      <c r="E204" s="12"/>
      <c r="F204" s="12"/>
      <c r="G204" s="12"/>
      <c r="H204" s="9"/>
      <c r="I204" s="10"/>
      <c r="J204" s="118"/>
      <c r="K204" s="90"/>
      <c r="L204" s="90"/>
      <c r="M204" s="9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 x14ac:dyDescent="0.25">
      <c r="A205" s="16"/>
      <c r="B205" s="9"/>
      <c r="C205" s="10"/>
      <c r="D205" s="11"/>
      <c r="E205" s="12"/>
      <c r="F205" s="12"/>
      <c r="G205" s="12"/>
      <c r="H205" s="9"/>
      <c r="I205" s="10"/>
      <c r="J205" s="118"/>
      <c r="K205" s="90"/>
      <c r="L205" s="90"/>
      <c r="M205" s="9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 x14ac:dyDescent="0.25">
      <c r="A206" s="16"/>
      <c r="B206" s="9"/>
      <c r="C206" s="10"/>
      <c r="D206" s="11"/>
      <c r="E206" s="12"/>
      <c r="F206" s="12"/>
      <c r="G206" s="12"/>
      <c r="H206" s="9"/>
      <c r="I206" s="10"/>
      <c r="J206" s="118"/>
      <c r="K206" s="90"/>
      <c r="L206" s="90"/>
      <c r="M206" s="9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 x14ac:dyDescent="0.25">
      <c r="A207" s="16"/>
      <c r="B207" s="9"/>
      <c r="C207" s="10"/>
      <c r="D207" s="11"/>
      <c r="E207" s="12"/>
      <c r="F207" s="12"/>
      <c r="G207" s="12"/>
      <c r="H207" s="9"/>
      <c r="I207" s="10"/>
      <c r="J207" s="118"/>
      <c r="K207" s="90"/>
      <c r="L207" s="90"/>
      <c r="M207" s="9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 x14ac:dyDescent="0.25">
      <c r="A208" s="16"/>
      <c r="B208" s="9"/>
      <c r="C208" s="10"/>
      <c r="D208" s="11"/>
      <c r="E208" s="12"/>
      <c r="F208" s="12"/>
      <c r="G208" s="12"/>
      <c r="H208" s="9"/>
      <c r="I208" s="10"/>
      <c r="J208" s="118"/>
      <c r="K208" s="90"/>
      <c r="L208" s="90"/>
      <c r="M208" s="9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 x14ac:dyDescent="0.25">
      <c r="A209" s="16"/>
      <c r="B209" s="9"/>
      <c r="C209" s="10"/>
      <c r="D209" s="11"/>
      <c r="E209" s="12"/>
      <c r="F209" s="12"/>
      <c r="G209" s="12"/>
      <c r="H209" s="9"/>
      <c r="I209" s="10"/>
      <c r="J209" s="118"/>
      <c r="K209" s="90"/>
      <c r="L209" s="90"/>
      <c r="M209" s="9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 x14ac:dyDescent="0.25">
      <c r="A210" s="16"/>
      <c r="B210" s="9"/>
      <c r="C210" s="10"/>
      <c r="D210" s="11"/>
      <c r="E210" s="12"/>
      <c r="F210" s="12"/>
      <c r="G210" s="12"/>
      <c r="H210" s="9"/>
      <c r="I210" s="10"/>
      <c r="J210" s="118"/>
      <c r="K210" s="90"/>
      <c r="L210" s="90"/>
      <c r="M210" s="9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 x14ac:dyDescent="0.25">
      <c r="A211" s="16"/>
      <c r="B211" s="9"/>
      <c r="C211" s="10"/>
      <c r="D211" s="11"/>
      <c r="E211" s="12"/>
      <c r="F211" s="12"/>
      <c r="G211" s="12"/>
      <c r="H211" s="9"/>
      <c r="I211" s="10"/>
      <c r="J211" s="118"/>
      <c r="K211" s="90"/>
      <c r="L211" s="90"/>
      <c r="M211" s="9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 x14ac:dyDescent="0.25">
      <c r="A212" s="16"/>
      <c r="B212" s="9"/>
      <c r="C212" s="10"/>
      <c r="D212" s="11"/>
      <c r="E212" s="12"/>
      <c r="F212" s="12"/>
      <c r="G212" s="12"/>
      <c r="H212" s="9"/>
      <c r="I212" s="10"/>
      <c r="J212" s="118"/>
      <c r="K212" s="90"/>
      <c r="L212" s="90"/>
      <c r="M212" s="9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 x14ac:dyDescent="0.25">
      <c r="A213" s="16"/>
      <c r="B213" s="9"/>
      <c r="C213" s="10"/>
      <c r="D213" s="11"/>
      <c r="E213" s="12"/>
      <c r="F213" s="12"/>
      <c r="G213" s="12"/>
      <c r="H213" s="9"/>
      <c r="I213" s="10"/>
      <c r="J213" s="118"/>
      <c r="K213" s="90"/>
      <c r="L213" s="90"/>
      <c r="M213" s="9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 x14ac:dyDescent="0.25">
      <c r="A214" s="16"/>
      <c r="B214" s="9"/>
      <c r="C214" s="10"/>
      <c r="D214" s="11"/>
      <c r="E214" s="12"/>
      <c r="F214" s="12"/>
      <c r="G214" s="12"/>
      <c r="H214" s="9"/>
      <c r="I214" s="10"/>
      <c r="J214" s="118"/>
      <c r="K214" s="90"/>
      <c r="L214" s="90"/>
      <c r="M214" s="9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 x14ac:dyDescent="0.25">
      <c r="A215" s="16"/>
      <c r="B215" s="9"/>
      <c r="C215" s="10"/>
      <c r="D215" s="11"/>
      <c r="E215" s="12"/>
      <c r="F215" s="12"/>
      <c r="G215" s="12"/>
      <c r="H215" s="9"/>
      <c r="I215" s="10"/>
      <c r="J215" s="118"/>
      <c r="K215" s="90"/>
      <c r="L215" s="90"/>
      <c r="M215" s="9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 x14ac:dyDescent="0.25">
      <c r="A216" s="16"/>
      <c r="B216" s="9"/>
      <c r="C216" s="10"/>
      <c r="D216" s="11"/>
      <c r="E216" s="12"/>
      <c r="F216" s="12"/>
      <c r="G216" s="12"/>
      <c r="H216" s="9"/>
      <c r="I216" s="10"/>
      <c r="J216" s="118"/>
      <c r="K216" s="90"/>
      <c r="L216" s="90"/>
      <c r="M216" s="9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 x14ac:dyDescent="0.25">
      <c r="A217" s="16"/>
      <c r="B217" s="9"/>
      <c r="C217" s="10"/>
      <c r="D217" s="11"/>
      <c r="E217" s="12"/>
      <c r="F217" s="12"/>
      <c r="G217" s="12"/>
      <c r="H217" s="9"/>
      <c r="I217" s="10"/>
      <c r="J217" s="118"/>
      <c r="K217" s="90"/>
      <c r="L217" s="90"/>
      <c r="M217" s="9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 x14ac:dyDescent="0.25">
      <c r="A218" s="16"/>
      <c r="B218" s="9"/>
      <c r="C218" s="10"/>
      <c r="D218" s="11"/>
      <c r="E218" s="12"/>
      <c r="F218" s="12"/>
      <c r="G218" s="12"/>
      <c r="H218" s="9"/>
      <c r="I218" s="10"/>
      <c r="J218" s="118"/>
      <c r="K218" s="90"/>
      <c r="L218" s="90"/>
      <c r="M218" s="9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 x14ac:dyDescent="0.25">
      <c r="A219" s="16"/>
      <c r="B219" s="9"/>
      <c r="C219" s="10"/>
      <c r="D219" s="11"/>
      <c r="E219" s="12"/>
      <c r="F219" s="12"/>
      <c r="G219" s="12"/>
      <c r="H219" s="9"/>
      <c r="I219" s="10"/>
      <c r="J219" s="118"/>
      <c r="K219" s="90"/>
      <c r="L219" s="90"/>
      <c r="M219" s="9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 x14ac:dyDescent="0.25">
      <c r="A220" s="16"/>
      <c r="B220" s="9"/>
      <c r="C220" s="10"/>
      <c r="D220" s="11"/>
      <c r="E220" s="12"/>
      <c r="F220" s="12"/>
      <c r="G220" s="12"/>
      <c r="H220" s="9"/>
      <c r="I220" s="10"/>
      <c r="J220" s="118"/>
      <c r="K220" s="90"/>
      <c r="L220" s="90"/>
      <c r="M220" s="9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 x14ac:dyDescent="0.25">
      <c r="A221" s="16"/>
      <c r="B221" s="9"/>
      <c r="C221" s="10"/>
      <c r="D221" s="11"/>
      <c r="E221" s="12"/>
      <c r="F221" s="12"/>
      <c r="G221" s="12"/>
      <c r="H221" s="9"/>
      <c r="I221" s="10"/>
      <c r="J221" s="118"/>
      <c r="K221" s="90"/>
      <c r="L221" s="90"/>
      <c r="M221" s="9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 x14ac:dyDescent="0.25">
      <c r="A222" s="16"/>
      <c r="B222" s="9"/>
      <c r="C222" s="10"/>
      <c r="D222" s="11"/>
      <c r="E222" s="12"/>
      <c r="F222" s="12"/>
      <c r="G222" s="12"/>
      <c r="H222" s="9"/>
      <c r="I222" s="10"/>
      <c r="J222" s="118"/>
      <c r="K222" s="90"/>
      <c r="L222" s="90"/>
      <c r="M222" s="9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 x14ac:dyDescent="0.25">
      <c r="A223" s="16"/>
      <c r="B223" s="9"/>
      <c r="C223" s="10"/>
      <c r="D223" s="11"/>
      <c r="E223" s="12"/>
      <c r="F223" s="12"/>
      <c r="G223" s="12"/>
      <c r="H223" s="9"/>
      <c r="I223" s="10"/>
      <c r="J223" s="118"/>
      <c r="K223" s="90"/>
      <c r="L223" s="90"/>
      <c r="M223" s="9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 x14ac:dyDescent="0.25">
      <c r="A224" s="16"/>
      <c r="B224" s="9"/>
      <c r="C224" s="10"/>
      <c r="D224" s="11"/>
      <c r="E224" s="12"/>
      <c r="F224" s="12"/>
      <c r="G224" s="12"/>
      <c r="H224" s="9"/>
      <c r="I224" s="10"/>
      <c r="J224" s="118"/>
      <c r="K224" s="90"/>
      <c r="L224" s="90"/>
      <c r="M224" s="9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 x14ac:dyDescent="0.25">
      <c r="A225" s="16"/>
      <c r="B225" s="9"/>
      <c r="C225" s="10"/>
      <c r="D225" s="11"/>
      <c r="E225" s="12"/>
      <c r="F225" s="12"/>
      <c r="G225" s="12"/>
      <c r="H225" s="9"/>
      <c r="I225" s="10"/>
      <c r="J225" s="118"/>
      <c r="K225" s="90"/>
      <c r="L225" s="90"/>
      <c r="M225" s="9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 x14ac:dyDescent="0.25">
      <c r="A226" s="16"/>
      <c r="B226" s="9"/>
      <c r="C226" s="10"/>
      <c r="D226" s="11"/>
      <c r="E226" s="12"/>
      <c r="F226" s="12"/>
      <c r="G226" s="12"/>
      <c r="H226" s="9"/>
      <c r="I226" s="10"/>
      <c r="J226" s="118"/>
      <c r="K226" s="90"/>
      <c r="L226" s="90"/>
      <c r="M226" s="9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 x14ac:dyDescent="0.25">
      <c r="A227" s="16"/>
      <c r="B227" s="9"/>
      <c r="C227" s="10"/>
      <c r="D227" s="11"/>
      <c r="E227" s="12"/>
      <c r="F227" s="12"/>
      <c r="G227" s="12"/>
      <c r="H227" s="9"/>
      <c r="I227" s="10"/>
      <c r="J227" s="118"/>
      <c r="K227" s="90"/>
      <c r="L227" s="90"/>
      <c r="M227" s="9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 x14ac:dyDescent="0.25">
      <c r="A228" s="16"/>
      <c r="B228" s="9"/>
      <c r="C228" s="10"/>
      <c r="D228" s="11"/>
      <c r="E228" s="12"/>
      <c r="F228" s="12"/>
      <c r="G228" s="12"/>
      <c r="H228" s="9"/>
      <c r="I228" s="10"/>
      <c r="J228" s="118"/>
      <c r="K228" s="90"/>
      <c r="L228" s="90"/>
      <c r="M228" s="9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 x14ac:dyDescent="0.25">
      <c r="A229" s="16"/>
      <c r="B229" s="9"/>
      <c r="C229" s="10"/>
      <c r="D229" s="11"/>
      <c r="E229" s="12"/>
      <c r="F229" s="12"/>
      <c r="G229" s="12"/>
      <c r="H229" s="9"/>
      <c r="I229" s="10"/>
      <c r="J229" s="118"/>
      <c r="K229" s="90"/>
      <c r="L229" s="90"/>
      <c r="M229" s="9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 x14ac:dyDescent="0.25">
      <c r="A230" s="16"/>
      <c r="B230" s="9"/>
      <c r="C230" s="10"/>
      <c r="D230" s="11"/>
      <c r="E230" s="12"/>
      <c r="F230" s="12"/>
      <c r="G230" s="12"/>
      <c r="H230" s="9"/>
      <c r="I230" s="10"/>
      <c r="J230" s="118"/>
      <c r="K230" s="90"/>
      <c r="L230" s="90"/>
      <c r="M230" s="9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 x14ac:dyDescent="0.25">
      <c r="A231" s="16"/>
      <c r="B231" s="9"/>
      <c r="C231" s="10"/>
      <c r="D231" s="11"/>
      <c r="E231" s="12"/>
      <c r="F231" s="12"/>
      <c r="G231" s="12"/>
      <c r="H231" s="9"/>
      <c r="I231" s="10"/>
      <c r="J231" s="118"/>
      <c r="K231" s="90"/>
      <c r="L231" s="90"/>
      <c r="M231" s="9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 x14ac:dyDescent="0.25">
      <c r="A232" s="16"/>
      <c r="B232" s="9"/>
      <c r="C232" s="10"/>
      <c r="D232" s="11"/>
      <c r="E232" s="12"/>
      <c r="F232" s="12"/>
      <c r="G232" s="12"/>
      <c r="H232" s="9"/>
      <c r="I232" s="10"/>
      <c r="J232" s="118"/>
      <c r="K232" s="90"/>
      <c r="L232" s="90"/>
      <c r="M232" s="9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 x14ac:dyDescent="0.25">
      <c r="A233" s="16"/>
      <c r="B233" s="9"/>
      <c r="C233" s="10"/>
      <c r="D233" s="11"/>
      <c r="E233" s="12"/>
      <c r="F233" s="12"/>
      <c r="G233" s="12"/>
      <c r="H233" s="9"/>
      <c r="I233" s="10"/>
      <c r="J233" s="118"/>
      <c r="K233" s="90"/>
      <c r="L233" s="90"/>
      <c r="M233" s="9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 x14ac:dyDescent="0.25">
      <c r="A234" s="16"/>
      <c r="B234" s="9"/>
      <c r="C234" s="10"/>
      <c r="D234" s="11"/>
      <c r="E234" s="12"/>
      <c r="F234" s="12"/>
      <c r="G234" s="12"/>
      <c r="H234" s="9"/>
      <c r="I234" s="10"/>
      <c r="J234" s="118"/>
      <c r="K234" s="90"/>
      <c r="L234" s="90"/>
      <c r="M234" s="9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 x14ac:dyDescent="0.25">
      <c r="A235" s="16"/>
      <c r="B235" s="9"/>
      <c r="C235" s="10"/>
      <c r="D235" s="11"/>
      <c r="E235" s="12"/>
      <c r="F235" s="12"/>
      <c r="G235" s="12"/>
      <c r="H235" s="9"/>
      <c r="I235" s="10"/>
      <c r="J235" s="118"/>
      <c r="K235" s="90"/>
      <c r="L235" s="90"/>
      <c r="M235" s="9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 x14ac:dyDescent="0.25">
      <c r="A236" s="16"/>
      <c r="B236" s="9"/>
      <c r="C236" s="10"/>
      <c r="D236" s="11"/>
      <c r="E236" s="12"/>
      <c r="F236" s="12"/>
      <c r="G236" s="12"/>
      <c r="H236" s="9"/>
      <c r="I236" s="10"/>
      <c r="J236" s="118"/>
      <c r="K236" s="90"/>
      <c r="L236" s="90"/>
      <c r="M236" s="9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 x14ac:dyDescent="0.25">
      <c r="A237" s="16"/>
      <c r="B237" s="9"/>
      <c r="C237" s="10"/>
      <c r="D237" s="11"/>
      <c r="E237" s="12"/>
      <c r="F237" s="12"/>
      <c r="G237" s="12"/>
      <c r="H237" s="9"/>
      <c r="I237" s="10"/>
      <c r="J237" s="118"/>
      <c r="K237" s="90"/>
      <c r="L237" s="90"/>
      <c r="M237" s="9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 x14ac:dyDescent="0.25">
      <c r="A238" s="16"/>
      <c r="B238" s="9"/>
      <c r="C238" s="10"/>
      <c r="D238" s="11"/>
      <c r="E238" s="12"/>
      <c r="F238" s="12"/>
      <c r="G238" s="12"/>
      <c r="H238" s="9"/>
      <c r="I238" s="10"/>
      <c r="J238" s="118"/>
      <c r="K238" s="90"/>
      <c r="L238" s="90"/>
      <c r="M238" s="9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 x14ac:dyDescent="0.25">
      <c r="A239" s="16"/>
      <c r="B239" s="9"/>
      <c r="C239" s="10"/>
      <c r="D239" s="11"/>
      <c r="E239" s="12"/>
      <c r="F239" s="12"/>
      <c r="G239" s="12"/>
      <c r="H239" s="9"/>
      <c r="I239" s="10"/>
      <c r="J239" s="118"/>
      <c r="K239" s="90"/>
      <c r="L239" s="90"/>
      <c r="M239" s="9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 x14ac:dyDescent="0.25">
      <c r="A240" s="16"/>
      <c r="B240" s="9"/>
      <c r="C240" s="10"/>
      <c r="D240" s="11"/>
      <c r="E240" s="12"/>
      <c r="F240" s="12"/>
      <c r="G240" s="12"/>
      <c r="H240" s="9"/>
      <c r="I240" s="10"/>
      <c r="J240" s="118"/>
      <c r="K240" s="90"/>
      <c r="L240" s="90"/>
      <c r="M240" s="9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 x14ac:dyDescent="0.25">
      <c r="A241" s="16"/>
      <c r="B241" s="9"/>
      <c r="C241" s="10"/>
      <c r="D241" s="11"/>
      <c r="E241" s="12"/>
      <c r="F241" s="12"/>
      <c r="G241" s="12"/>
      <c r="H241" s="9"/>
      <c r="I241" s="10"/>
      <c r="J241" s="118"/>
      <c r="K241" s="90"/>
      <c r="L241" s="90"/>
      <c r="M241" s="9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 x14ac:dyDescent="0.25">
      <c r="A242" s="16"/>
      <c r="B242" s="9"/>
      <c r="C242" s="10"/>
      <c r="D242" s="11"/>
      <c r="E242" s="12"/>
      <c r="F242" s="12"/>
      <c r="G242" s="12"/>
      <c r="H242" s="9"/>
      <c r="I242" s="10"/>
      <c r="J242" s="118"/>
      <c r="K242" s="90"/>
      <c r="L242" s="90"/>
      <c r="M242" s="9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 x14ac:dyDescent="0.25">
      <c r="A243" s="16"/>
      <c r="B243" s="9"/>
      <c r="C243" s="10"/>
      <c r="D243" s="11"/>
      <c r="E243" s="12"/>
      <c r="F243" s="12"/>
      <c r="G243" s="12"/>
      <c r="H243" s="9"/>
      <c r="I243" s="10"/>
      <c r="J243" s="118"/>
      <c r="K243" s="90"/>
      <c r="L243" s="90"/>
      <c r="M243" s="9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 x14ac:dyDescent="0.25">
      <c r="A244" s="16"/>
      <c r="B244" s="9"/>
      <c r="C244" s="10"/>
      <c r="D244" s="11"/>
      <c r="E244" s="12"/>
      <c r="F244" s="12"/>
      <c r="G244" s="12"/>
      <c r="H244" s="9"/>
      <c r="I244" s="10"/>
      <c r="J244" s="118"/>
      <c r="K244" s="90"/>
      <c r="L244" s="90"/>
      <c r="M244" s="9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 x14ac:dyDescent="0.25">
      <c r="A245" s="16"/>
      <c r="B245" s="9"/>
      <c r="C245" s="10"/>
      <c r="D245" s="11"/>
      <c r="E245" s="12"/>
      <c r="F245" s="12"/>
      <c r="G245" s="12"/>
      <c r="H245" s="9"/>
      <c r="I245" s="10"/>
      <c r="J245" s="118"/>
      <c r="K245" s="90"/>
      <c r="L245" s="90"/>
      <c r="M245" s="9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 x14ac:dyDescent="0.25">
      <c r="A246" s="16"/>
      <c r="B246" s="9"/>
      <c r="C246" s="10"/>
      <c r="D246" s="11"/>
      <c r="E246" s="12"/>
      <c r="F246" s="12"/>
      <c r="G246" s="12"/>
      <c r="H246" s="9"/>
      <c r="I246" s="10"/>
      <c r="J246" s="118"/>
      <c r="K246" s="90"/>
      <c r="L246" s="90"/>
      <c r="M246" s="9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 x14ac:dyDescent="0.25">
      <c r="A247" s="16"/>
      <c r="B247" s="9"/>
      <c r="C247" s="10"/>
      <c r="D247" s="11"/>
      <c r="E247" s="12"/>
      <c r="F247" s="12"/>
      <c r="G247" s="12"/>
      <c r="H247" s="9"/>
      <c r="I247" s="10"/>
      <c r="J247" s="118"/>
      <c r="K247" s="90"/>
      <c r="L247" s="90"/>
      <c r="M247" s="9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 x14ac:dyDescent="0.25">
      <c r="A248" s="16"/>
      <c r="B248" s="9"/>
      <c r="C248" s="10"/>
      <c r="D248" s="11"/>
      <c r="E248" s="12"/>
      <c r="F248" s="12"/>
      <c r="G248" s="12"/>
      <c r="H248" s="9"/>
      <c r="I248" s="10"/>
      <c r="J248" s="118"/>
      <c r="K248" s="90"/>
      <c r="L248" s="90"/>
      <c r="M248" s="9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 x14ac:dyDescent="0.25">
      <c r="A249" s="16"/>
      <c r="B249" s="9"/>
      <c r="C249" s="10"/>
      <c r="D249" s="11"/>
      <c r="E249" s="12"/>
      <c r="F249" s="12"/>
      <c r="G249" s="12"/>
      <c r="H249" s="9"/>
      <c r="I249" s="10"/>
      <c r="J249" s="118"/>
      <c r="K249" s="90"/>
      <c r="L249" s="90"/>
      <c r="M249" s="9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 x14ac:dyDescent="0.25">
      <c r="A250" s="16"/>
      <c r="B250" s="9"/>
      <c r="C250" s="10"/>
      <c r="D250" s="11"/>
      <c r="E250" s="12"/>
      <c r="F250" s="12"/>
      <c r="G250" s="12"/>
      <c r="H250" s="9"/>
      <c r="I250" s="10"/>
      <c r="J250" s="118"/>
      <c r="K250" s="90"/>
      <c r="L250" s="90"/>
      <c r="M250" s="9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spans="1:53" s="4" customFormat="1" x14ac:dyDescent="0.25">
      <c r="A251" s="16"/>
      <c r="B251" s="9"/>
      <c r="C251" s="10"/>
      <c r="D251" s="11"/>
      <c r="E251" s="12"/>
      <c r="F251" s="12"/>
      <c r="G251" s="12"/>
      <c r="H251" s="9"/>
      <c r="I251" s="10"/>
      <c r="J251" s="118"/>
      <c r="K251" s="90"/>
      <c r="L251" s="90"/>
      <c r="M251" s="9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spans="1:53" s="4" customFormat="1" x14ac:dyDescent="0.25">
      <c r="A252" s="16"/>
      <c r="B252" s="9"/>
      <c r="C252" s="10"/>
      <c r="D252" s="11"/>
      <c r="E252" s="12"/>
      <c r="F252" s="12"/>
      <c r="G252" s="12"/>
      <c r="H252" s="9"/>
      <c r="I252" s="10"/>
      <c r="J252" s="118"/>
      <c r="K252" s="90"/>
      <c r="L252" s="90"/>
      <c r="M252" s="9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spans="1:53" s="4" customFormat="1" x14ac:dyDescent="0.25">
      <c r="A253" s="16"/>
      <c r="B253" s="9"/>
      <c r="C253" s="10"/>
      <c r="D253" s="11"/>
      <c r="E253" s="12"/>
      <c r="F253" s="12"/>
      <c r="G253" s="12"/>
      <c r="H253" s="9"/>
      <c r="I253" s="10"/>
      <c r="J253" s="118"/>
      <c r="K253" s="90"/>
      <c r="L253" s="90"/>
      <c r="M253" s="9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spans="1:53" s="4" customFormat="1" x14ac:dyDescent="0.25">
      <c r="A254" s="16"/>
      <c r="B254" s="9"/>
      <c r="C254" s="10"/>
      <c r="D254" s="11"/>
      <c r="E254" s="12"/>
      <c r="F254" s="12"/>
      <c r="G254" s="12"/>
      <c r="H254" s="9"/>
      <c r="I254" s="10"/>
      <c r="J254" s="118"/>
      <c r="K254" s="90"/>
      <c r="L254" s="90"/>
      <c r="M254" s="9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  <row r="255" spans="1:53" s="4" customFormat="1" x14ac:dyDescent="0.25">
      <c r="A255" s="16"/>
      <c r="B255" s="9"/>
      <c r="C255" s="10"/>
      <c r="D255" s="11"/>
      <c r="E255" s="12"/>
      <c r="F255" s="12"/>
      <c r="G255" s="12"/>
      <c r="H255" s="9"/>
      <c r="I255" s="10"/>
      <c r="J255" s="118"/>
      <c r="K255" s="90"/>
      <c r="L255" s="90"/>
      <c r="M255" s="9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</row>
  </sheetData>
  <mergeCells count="123">
    <mergeCell ref="A2:I2"/>
    <mergeCell ref="A3:A4"/>
    <mergeCell ref="A17:A19"/>
    <mergeCell ref="A20:A22"/>
    <mergeCell ref="B17:B19"/>
    <mergeCell ref="B20:B22"/>
    <mergeCell ref="H8:H22"/>
    <mergeCell ref="B3:B4"/>
    <mergeCell ref="C3:C4"/>
    <mergeCell ref="D3:G3"/>
    <mergeCell ref="H3:H4"/>
    <mergeCell ref="I3:I4"/>
    <mergeCell ref="I8:I22"/>
    <mergeCell ref="B11:B13"/>
    <mergeCell ref="B14:B16"/>
    <mergeCell ref="A11:A13"/>
    <mergeCell ref="A14:A16"/>
    <mergeCell ref="I150:I151"/>
    <mergeCell ref="A152:I152"/>
    <mergeCell ref="A153:A155"/>
    <mergeCell ref="B153:B155"/>
    <mergeCell ref="H153:H155"/>
    <mergeCell ref="A160:B163"/>
    <mergeCell ref="H160:I163"/>
    <mergeCell ref="A1:B1"/>
    <mergeCell ref="H109:H112"/>
    <mergeCell ref="I109:I112"/>
    <mergeCell ref="A109:B112"/>
    <mergeCell ref="A102:A104"/>
    <mergeCell ref="B102:B104"/>
    <mergeCell ref="A97:A99"/>
    <mergeCell ref="H94:H96"/>
    <mergeCell ref="I94:I96"/>
    <mergeCell ref="I97:I99"/>
    <mergeCell ref="B97:B99"/>
    <mergeCell ref="B94:B96"/>
    <mergeCell ref="H97:H99"/>
    <mergeCell ref="A6:I6"/>
    <mergeCell ref="A7:I7"/>
    <mergeCell ref="A8:A10"/>
    <mergeCell ref="B8:B10"/>
    <mergeCell ref="A105:A107"/>
    <mergeCell ref="H105:H107"/>
    <mergeCell ref="I105:I107"/>
    <mergeCell ref="A66:I66"/>
    <mergeCell ref="A91:A93"/>
    <mergeCell ref="B91:B93"/>
    <mergeCell ref="A65:I65"/>
    <mergeCell ref="H146:H148"/>
    <mergeCell ref="I146:I148"/>
    <mergeCell ref="H143:H145"/>
    <mergeCell ref="I143:I145"/>
    <mergeCell ref="H102:H104"/>
    <mergeCell ref="I102:I104"/>
    <mergeCell ref="A128:I128"/>
    <mergeCell ref="B85:B87"/>
    <mergeCell ref="A85:A87"/>
    <mergeCell ref="A79:A81"/>
    <mergeCell ref="I91:I93"/>
    <mergeCell ref="B79:B81"/>
    <mergeCell ref="I79:I81"/>
    <mergeCell ref="B88:B90"/>
    <mergeCell ref="A88:A90"/>
    <mergeCell ref="H85:H90"/>
    <mergeCell ref="A94:A96"/>
    <mergeCell ref="A55:A57"/>
    <mergeCell ref="B55:B57"/>
    <mergeCell ref="A54:I54"/>
    <mergeCell ref="I55:I57"/>
    <mergeCell ref="H55:H57"/>
    <mergeCell ref="A39:A41"/>
    <mergeCell ref="B39:B41"/>
    <mergeCell ref="B43:B45"/>
    <mergeCell ref="H39:H41"/>
    <mergeCell ref="I36:I45"/>
    <mergeCell ref="H36:H38"/>
    <mergeCell ref="A43:A45"/>
    <mergeCell ref="H43:H45"/>
    <mergeCell ref="A47:I47"/>
    <mergeCell ref="A46:I46"/>
    <mergeCell ref="A51:A53"/>
    <mergeCell ref="I85:I90"/>
    <mergeCell ref="A61:B63"/>
    <mergeCell ref="A156:B159"/>
    <mergeCell ref="H156:I159"/>
    <mergeCell ref="A149:I149"/>
    <mergeCell ref="J84:K84"/>
    <mergeCell ref="A58:B60"/>
    <mergeCell ref="H58:I60"/>
    <mergeCell ref="I48:I53"/>
    <mergeCell ref="H48:H53"/>
    <mergeCell ref="I153:I155"/>
    <mergeCell ref="H79:H81"/>
    <mergeCell ref="H91:H93"/>
    <mergeCell ref="A143:A145"/>
    <mergeCell ref="B143:B145"/>
    <mergeCell ref="A146:B148"/>
    <mergeCell ref="J126:N126"/>
    <mergeCell ref="B105:B107"/>
    <mergeCell ref="A125:I125"/>
    <mergeCell ref="A124:B124"/>
    <mergeCell ref="A113:I113"/>
    <mergeCell ref="B48:B50"/>
    <mergeCell ref="B51:B53"/>
    <mergeCell ref="A48:A50"/>
    <mergeCell ref="H31:H33"/>
    <mergeCell ref="I31:I33"/>
    <mergeCell ref="A34:I34"/>
    <mergeCell ref="A36:A38"/>
    <mergeCell ref="B36:B38"/>
    <mergeCell ref="A35:I35"/>
    <mergeCell ref="B31:B33"/>
    <mergeCell ref="A31:A33"/>
    <mergeCell ref="A23:I23"/>
    <mergeCell ref="H24:H26"/>
    <mergeCell ref="I24:I26"/>
    <mergeCell ref="B24:B26"/>
    <mergeCell ref="A24:A26"/>
    <mergeCell ref="A27:I27"/>
    <mergeCell ref="B28:B30"/>
    <mergeCell ref="A28:A30"/>
    <mergeCell ref="H28:H30"/>
    <mergeCell ref="I28:I30"/>
  </mergeCells>
  <pageMargins left="0.25" right="0.25" top="0.75" bottom="0.75" header="0.3" footer="0.3"/>
  <pageSetup paperSize="9" scale="52" orientation="portrait" r:id="rId1"/>
  <rowBreaks count="4" manualBreakCount="4">
    <brk id="45" max="9" man="1"/>
    <brk id="84" max="9" man="1"/>
    <brk id="116" max="9" man="1"/>
    <brk id="13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5 вариант 02.12.2024</vt:lpstr>
      <vt:lpstr>4 вариант 12.11.2024 </vt:lpstr>
      <vt:lpstr>3 вариант 06.11.2024 </vt:lpstr>
      <vt:lpstr>2 вариант 04.10.2024</vt:lpstr>
      <vt:lpstr>1 вариант 03.10.2024</vt:lpstr>
      <vt:lpstr>'1 вариант 03.10.2024'!Область_печати</vt:lpstr>
      <vt:lpstr>'2 вариант 04.10.2024'!Область_печати</vt:lpstr>
      <vt:lpstr>'3 вариант 06.11.2024 '!Область_печати</vt:lpstr>
      <vt:lpstr>'4 вариант 12.11.2024 '!Область_печати</vt:lpstr>
      <vt:lpstr>'5 вариант 02.12.2024'!Область_печати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2024-12-03T06:58:11Z</dcterms:modified>
</cp:coreProperties>
</file>