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 showInkAnnotation="0"/>
  <bookViews>
    <workbookView xWindow="0" yWindow="0" windowWidth="19416" windowHeight="11016" activeTab="1"/>
  </bookViews>
  <sheets>
    <sheet name="1" sheetId="4" r:id="rId1"/>
    <sheet name="Выписка для соглашения" sheetId="5" r:id="rId2"/>
  </sheets>
  <definedNames>
    <definedName name="_xlnm.Print_Area" localSheetId="0">'1'!$A$1:$I$158</definedName>
    <definedName name="_xlnm.Print_Area" localSheetId="1">'Выписка для соглашения'!$A$1:$I$51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5"/>
  <c r="G16"/>
  <c r="D16" s="1"/>
  <c r="D15"/>
  <c r="D14"/>
  <c r="G13"/>
  <c r="F13"/>
  <c r="D12"/>
  <c r="F11"/>
  <c r="D11" s="1"/>
  <c r="D13" s="1"/>
  <c r="G10"/>
  <c r="E10"/>
  <c r="D9"/>
  <c r="E8"/>
  <c r="D8"/>
  <c r="G118" i="4"/>
  <c r="G34"/>
  <c r="G119"/>
  <c r="G121"/>
  <c r="D15"/>
  <c r="G13"/>
  <c r="D13"/>
  <c r="D12"/>
  <c r="D121"/>
  <c r="E47"/>
  <c r="E42" s="1"/>
  <c r="G33"/>
  <c r="F33"/>
  <c r="E33"/>
  <c r="D22"/>
  <c r="D21"/>
  <c r="D20"/>
  <c r="G16"/>
  <c r="F13"/>
  <c r="D11"/>
  <c r="F11"/>
  <c r="E8"/>
  <c r="E10"/>
  <c r="G39"/>
  <c r="F39"/>
  <c r="E104"/>
  <c r="G102"/>
  <c r="F102"/>
  <c r="E102"/>
  <c r="G75"/>
  <c r="E96"/>
  <c r="E97"/>
  <c r="E66"/>
  <c r="D87"/>
  <c r="E87"/>
  <c r="D126"/>
  <c r="D48"/>
  <c r="E99"/>
  <c r="D101"/>
  <c r="D100"/>
  <c r="E98"/>
  <c r="D95"/>
  <c r="E86"/>
  <c r="E78"/>
  <c r="E56"/>
  <c r="E46"/>
  <c r="D43"/>
  <c r="D10" i="5" l="1"/>
  <c r="F75" i="4"/>
  <c r="E75"/>
  <c r="E74" s="1"/>
  <c r="E80" s="1"/>
  <c r="F74"/>
  <c r="F80" s="1"/>
  <c r="G74"/>
  <c r="G80" s="1"/>
  <c r="E68"/>
  <c r="F87" l="1"/>
  <c r="G87"/>
  <c r="D94"/>
  <c r="F42" l="1"/>
  <c r="G42"/>
  <c r="F38"/>
  <c r="G38"/>
  <c r="E38"/>
  <c r="F64"/>
  <c r="G64"/>
  <c r="E64"/>
  <c r="D55"/>
  <c r="D53"/>
  <c r="D54"/>
  <c r="E50"/>
  <c r="F50"/>
  <c r="D20" i="5" l="1"/>
  <c r="D16" i="4"/>
  <c r="D14"/>
  <c r="D47"/>
  <c r="D33" l="1"/>
  <c r="D45" l="1"/>
  <c r="F34" l="1"/>
  <c r="E34"/>
  <c r="F115" l="1"/>
  <c r="G115"/>
  <c r="E115"/>
  <c r="D76"/>
  <c r="D65"/>
  <c r="D64"/>
  <c r="F62"/>
  <c r="F71"/>
  <c r="G71"/>
  <c r="E51"/>
  <c r="E71" s="1"/>
  <c r="F61"/>
  <c r="G61"/>
  <c r="E61"/>
  <c r="F58"/>
  <c r="G58"/>
  <c r="E58"/>
  <c r="D56"/>
  <c r="D57"/>
  <c r="D59"/>
  <c r="D60"/>
  <c r="D44"/>
  <c r="D46"/>
  <c r="D49"/>
  <c r="D40"/>
  <c r="D41"/>
  <c r="D39"/>
  <c r="D117"/>
  <c r="F96"/>
  <c r="G96"/>
  <c r="E52" l="1"/>
  <c r="F52"/>
  <c r="D61"/>
  <c r="G35"/>
  <c r="D34"/>
  <c r="D58"/>
  <c r="D71"/>
  <c r="E35"/>
  <c r="F35"/>
  <c r="D50"/>
  <c r="D51"/>
  <c r="F70"/>
  <c r="D38"/>
  <c r="D35" l="1"/>
  <c r="D123" s="1"/>
  <c r="D52"/>
  <c r="F72"/>
  <c r="G104" l="1"/>
  <c r="F104"/>
  <c r="D31" l="1"/>
  <c r="D30"/>
  <c r="F105"/>
  <c r="F118" s="1"/>
  <c r="D32" l="1"/>
  <c r="D82"/>
  <c r="D86" l="1"/>
  <c r="E105"/>
  <c r="D42"/>
  <c r="D79"/>
  <c r="D69"/>
  <c r="G62" l="1"/>
  <c r="G70" s="1"/>
  <c r="G72" s="1"/>
  <c r="E62"/>
  <c r="E70" l="1"/>
  <c r="E72" s="1"/>
  <c r="D72" s="1"/>
  <c r="D27"/>
  <c r="D70" l="1"/>
  <c r="E118"/>
  <c r="F27"/>
  <c r="D102" l="1"/>
  <c r="D96"/>
  <c r="D63"/>
  <c r="D62"/>
  <c r="D104" l="1"/>
  <c r="D74"/>
  <c r="D80" s="1"/>
  <c r="D97"/>
  <c r="D98"/>
  <c r="D99"/>
  <c r="D113" l="1"/>
  <c r="D111"/>
  <c r="G110"/>
  <c r="F110"/>
  <c r="G105"/>
  <c r="D85"/>
  <c r="G84"/>
  <c r="F84"/>
  <c r="E84"/>
  <c r="D75"/>
  <c r="D68"/>
  <c r="D67"/>
  <c r="D66"/>
  <c r="G10"/>
  <c r="D9"/>
  <c r="D8"/>
  <c r="F119" l="1"/>
  <c r="F122" s="1"/>
  <c r="E119"/>
  <c r="E122" s="1"/>
  <c r="G122"/>
  <c r="G123" s="1"/>
  <c r="E121"/>
  <c r="E123" s="1"/>
  <c r="E110"/>
  <c r="D115"/>
  <c r="D10"/>
  <c r="D110"/>
  <c r="D84"/>
  <c r="D105"/>
  <c r="D118" l="1"/>
  <c r="F121"/>
  <c r="F123" s="1"/>
  <c r="D119"/>
  <c r="D122" s="1"/>
  <c r="F120" l="1"/>
  <c r="D120"/>
  <c r="D127" s="1"/>
  <c r="E120"/>
  <c r="G120"/>
</calcChain>
</file>

<file path=xl/sharedStrings.xml><?xml version="1.0" encoding="utf-8"?>
<sst xmlns="http://schemas.openxmlformats.org/spreadsheetml/2006/main" count="395" uniqueCount="156">
  <si>
    <t>Расходы на содержание уличного освещения</t>
  </si>
  <si>
    <t>Уличное освещение</t>
  </si>
  <si>
    <t>Техническое обслуживание  сетей уличного освещения</t>
  </si>
  <si>
    <t>Мероприятия по благоустройству МО «Город Отрадное»</t>
  </si>
  <si>
    <t>Проверка достоверности сметной документации</t>
  </si>
  <si>
    <t xml:space="preserve">Оказание услуг по обращению с биологическими отходами </t>
  </si>
  <si>
    <t>Поддержка развития общественной инфраструктуры муниципального значения</t>
  </si>
  <si>
    <t>Организация и осуществление мероприятий по обустройству детских и спортивных площадок</t>
  </si>
  <si>
    <t xml:space="preserve">Приобретение детского оборудования </t>
  </si>
  <si>
    <t>Реализация областного закона от 15.01.2018 года № 3-оз «О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области»</t>
  </si>
  <si>
    <t>№
п/п</t>
  </si>
  <si>
    <t>Источники финансирования</t>
  </si>
  <si>
    <t>Объем финансирования, тыс. рублей</t>
  </si>
  <si>
    <t>2023 год</t>
  </si>
  <si>
    <t>Всего</t>
  </si>
  <si>
    <t>Ответственный за выполнение мероприятий подпрограммы</t>
  </si>
  <si>
    <t>Планируемые результаты выполнения мероприятий подпрограммы</t>
  </si>
  <si>
    <t>Местный бюджет</t>
  </si>
  <si>
    <t>Областной бюджет</t>
  </si>
  <si>
    <t>Администрация МО «Город Отрадное»</t>
  </si>
  <si>
    <t xml:space="preserve">Администрация МО «Город Отрадное» </t>
  </si>
  <si>
    <t>Создание комфортных и безопасных  условий для граждан</t>
  </si>
  <si>
    <t>Улучшение облика города, поддержание чистоты и порядка на улицах города и создание безопасных условий для жителей</t>
  </si>
  <si>
    <t>Создание комфортных и безопасных условий для жителей</t>
  </si>
  <si>
    <t>Создание комфортных и безопасных условий для 
жителей</t>
  </si>
  <si>
    <t>Улучшение санитарного состояния города, поддержание чистоты и порядка на улицах города и создание безопасных условий для жителей</t>
  </si>
  <si>
    <t>Перевозка асфальтобетонной крошки в границах города</t>
  </si>
  <si>
    <t xml:space="preserve">Экспертиза сметной документации </t>
  </si>
  <si>
    <t>Содержание  автомобильных дорог общего пользования местного значения</t>
  </si>
  <si>
    <t>Устройство тротуаров и пешеходных дорожек</t>
  </si>
  <si>
    <t>Администрация МО «Город Отрадное», МКУ «УГХ»</t>
  </si>
  <si>
    <t>Приведение в нормативное состояние дорог</t>
  </si>
  <si>
    <t>Поддержание в  нормативном состоянии дорожного покрытия и инженерных сооружений</t>
  </si>
  <si>
    <t>Безопасность дорожного движения</t>
  </si>
  <si>
    <t>Расходы на обеспечение деятельности казенных учреждений в рамках данной подпрограммы</t>
  </si>
  <si>
    <t>Мероприятия по поддержке коммунального хозяйства</t>
  </si>
  <si>
    <t>Мероприятия в целях энергосбережения и повышения энергетической эффективности на территории МО «Город Отрадное»</t>
  </si>
  <si>
    <t>Выполнение действий, направленных на энергосбережение и повышение энергетической эффективности использования энергетических ресурсов (энергосервис) по уличному освещению в г. Отрадное Кировского района Ленинградской области</t>
  </si>
  <si>
    <t>Создание условий для организации строительных  работ, надзором за работами капитального характера, осуществление муниципального жилищного контроля</t>
  </si>
  <si>
    <t>Снижение аварийности и уменьшение срока устранения аварий на инженерных сетях</t>
  </si>
  <si>
    <t>Улучшение условий проживания граждан</t>
  </si>
  <si>
    <t xml:space="preserve">Улучшение условий проживания </t>
  </si>
  <si>
    <t>Улучшение качества и комфортности проживания граждан</t>
  </si>
  <si>
    <t>Энергосбережение и повышение 
энергетической эффективности 
использования энергетических ресурсов 
по уличному освещению, создание комфортных и безопасных условий проживания для граждан и детей города</t>
  </si>
  <si>
    <t>Мероприятия в сфере обращения с отходами в целях охраны окружающей среды</t>
  </si>
  <si>
    <t>Повышение и создание комфортных и безопасных условий проживания граждан</t>
  </si>
  <si>
    <t xml:space="preserve">Ликвидация несанкционированных свалок на землях неразграниченной собственности МО "Город Отрадное" </t>
  </si>
  <si>
    <t>2024 год</t>
  </si>
  <si>
    <t>Содержание леса (Земельный участок площадью 34,6596 га)</t>
  </si>
  <si>
    <t>Текущее содержание, обслуживание светофоров Т-7 
Установка дорожных знаков, неровностей в соответствии с  проектом организации дорожного движения</t>
  </si>
  <si>
    <t>Наименование  структурного элемента</t>
  </si>
  <si>
    <t>1</t>
  </si>
  <si>
    <t>2</t>
  </si>
  <si>
    <t>3</t>
  </si>
  <si>
    <t>1.1</t>
  </si>
  <si>
    <t>1.2</t>
  </si>
  <si>
    <t>1.3</t>
  </si>
  <si>
    <t>Комплекс процессных мероприятий № 1 "Благоустройство территории МО «Город Отрадное»</t>
  </si>
  <si>
    <t>Комплекс процессных мероприятий № 2 «Содержание, капитальный ремонт (ремонт) дорог общего пользования и дворовых территорий»</t>
  </si>
  <si>
    <t>Комплекс процессных мероприятий № 3 "Устройство тротуаров и пешеходных дорожек"</t>
  </si>
  <si>
    <t>4</t>
  </si>
  <si>
    <t>5</t>
  </si>
  <si>
    <t>6</t>
  </si>
  <si>
    <t>Ремонт асфальтобетонного покрытия участка автомобильной дороги общего пользования местного значения ул. Ленина, от региональной дороги «имеющей приоритетный социально значимый характер Санкт-Петербург – Кировск» ПК 0+00 – ПК 7+68</t>
  </si>
  <si>
    <t>2.2</t>
  </si>
  <si>
    <t>2.3</t>
  </si>
  <si>
    <t>2.5</t>
  </si>
  <si>
    <t>Прочие мероприятия</t>
  </si>
  <si>
    <t>3.1</t>
  </si>
  <si>
    <t>3.2</t>
  </si>
  <si>
    <t>4.1</t>
  </si>
  <si>
    <t>4.2</t>
  </si>
  <si>
    <t>4.3</t>
  </si>
  <si>
    <t>Мероприятия по ликвидации отходов</t>
  </si>
  <si>
    <t>Комплекс процессных мероприятий № 4 «Обеспечение устойчивого функционирования и развития  коммунального хозяйства»</t>
  </si>
  <si>
    <t>Комплекс процессных мероприятий № 5 «Обеспечение реализации энергосберегающих мероприятий»</t>
  </si>
  <si>
    <t>Комплекс процессных мероприятий № 6 «Организация мероприятий в сфере обращения с отходами»</t>
  </si>
  <si>
    <t>Приобретение в лизинг коммунальной техники</t>
  </si>
  <si>
    <t>Приобретение коммунальной техники</t>
  </si>
  <si>
    <t xml:space="preserve">Техническое обслуживание и текущий ремонт газораспределительной сети </t>
  </si>
  <si>
    <t>Комплексы процессных мероприятий:</t>
  </si>
  <si>
    <t>5.1</t>
  </si>
  <si>
    <t>ИТОГО по мероприятиям направленным  на "Благоустройство территории МО «Город Отрадное»</t>
  </si>
  <si>
    <t>ИТОГО по мероприятиям мероприятиям «Содержание, капитальный ремонт (ремонт) дорог общего пользования и дворовых территорий»</t>
  </si>
  <si>
    <t>ИТОГО по  мероприятиям направленным на "Обеспечение устойчивого функционирования и развития  коммунального хозяйства»</t>
  </si>
  <si>
    <t>ИТОГО по муниципальной программе</t>
  </si>
  <si>
    <t>ВСЕГО по комплексным процессам</t>
  </si>
  <si>
    <t>Обеспечение деятельности (работы, услуги) муниципальных учреждений</t>
  </si>
  <si>
    <t>Субсидии юридическим лицам (за исключением субсидий муниципальным  учреждениям на возмещение части затрат на пополнение аварийного запаса материальных ценностей для устранения аварий и последствий стихийных бедствий на объектах ЖКХ на территории МО "Город Отрадное"</t>
  </si>
  <si>
    <t>1.Мероприятия, направленные на достижение цели федерального проекта "Дорожная сеть":</t>
  </si>
  <si>
    <t>Мероприятия:«Капитальный ремонт и ремонт автомобильных дорог общего пользования местного значения»:</t>
  </si>
  <si>
    <t>Проектирование строительства инженерной и транспортной инфраструктуры</t>
  </si>
  <si>
    <t>ИТОГО по мероприятиям, направленным на достижение целей проектов</t>
  </si>
  <si>
    <t>2. Мероприятия, направленные на достижение цели муниципального проекта "Проектирование и строительство объектов инженерной и транспортной инфраструктуры на земельных участках "г. Отрадное мкр. Ивановская"</t>
  </si>
  <si>
    <t>Мероприятие:«Проектирование и строительство объектов инженерной и транспортной инфраструктуры на земельных участках,предоставленных бесплатно гражданам"</t>
  </si>
  <si>
    <t>Проектирование объектов  инженерной и транспортной инфраструктуры на земельных участках "г. Отрадное мкр. Ивановская"</t>
  </si>
  <si>
    <t>Комплекс процессных мероприятий № 7 «Обеспечение бытового обслуживания»</t>
  </si>
  <si>
    <t>Обеспечение деятельности (услуги, работы) муниципальных учреждений</t>
  </si>
  <si>
    <t>ПРИЛОЖЕНИЕ</t>
  </si>
  <si>
    <t>Приобретение оборудования для уличного освещения</t>
  </si>
  <si>
    <t>3. Мероприятия, направленные на достижение цели федерального проекта "Комплексная система обращения с твердыми коммунальными отходами"</t>
  </si>
  <si>
    <t>Создание мест (площадок) накопления твердых коммунальных отходов</t>
  </si>
  <si>
    <t>Мероприятие:Создание мест (площадок) накопления твердых коммунальных отходов</t>
  </si>
  <si>
    <t>1.1.</t>
  </si>
  <si>
    <t>Оплата расходов по содержанию здания банно-прачечного комбината, не связанных с оказанием муниципальных услуг (выполнением работ)</t>
  </si>
  <si>
    <t>Администрация МО «Город Отрадное», МБУ "ЦБО"</t>
  </si>
  <si>
    <t>2025 год</t>
  </si>
  <si>
    <t>Перечень структурных элементов муниципальной программы «Поддержка и развитие коммунального хозяйства, транспортной инфраструктуры, благоустройства на территории Отрадненского городского поселения Кировского муниципального района Ленинградской области
на 2023 – 2025 года»</t>
  </si>
  <si>
    <t>Приобретение и установка оборудования для детских площадок в г.Отрадное ул. Зарубина д. 11а</t>
  </si>
  <si>
    <t>3.3</t>
  </si>
  <si>
    <t>Актуализация схемы газоснабжения</t>
  </si>
  <si>
    <t>Актуализация проекта организации дорожного движения</t>
  </si>
  <si>
    <t>Актуализация схемы санитарной очистки города Отрадное</t>
  </si>
  <si>
    <t>МКУ «УГХ»</t>
  </si>
  <si>
    <t xml:space="preserve">Приобретение и установка оборудования для детских площадок в г.Отрадное (ул.Лесная д.2, ул.Дружбы д.13, ул.Лесная д. 1-5) </t>
  </si>
  <si>
    <t>Администрация МО «Город Отрадное», 
МБУ "ЦБО"</t>
  </si>
  <si>
    <t>Устройство парковки по адресу: ул. Лесная д. 2</t>
  </si>
  <si>
    <t>Администрация МО «Город Отрадное»,  МКУ «УГХ»</t>
  </si>
  <si>
    <t>2.4</t>
  </si>
  <si>
    <t>2.6</t>
  </si>
  <si>
    <t>Приобретение и доставка новогодних украшений</t>
  </si>
  <si>
    <t>2.7</t>
  </si>
  <si>
    <t>Ремонт асфальтобетонного покрытия автомобильной дороги общего пользования местного значения ул. Центральная</t>
  </si>
  <si>
    <t>Ремонт асфальтобетонного покрытия автомобильной дороги общего пользования местного значения ул. Клубная</t>
  </si>
  <si>
    <t>7</t>
  </si>
  <si>
    <t xml:space="preserve">Оборудование детских площадок </t>
  </si>
  <si>
    <t>Актуализация схемы газоснабжения города Отрадное</t>
  </si>
  <si>
    <t>Актуализация схемы теплоснабжения города Отрадное</t>
  </si>
  <si>
    <t>Разаботка топливно-энергетического баланса города Отрадное</t>
  </si>
  <si>
    <t>3.4</t>
  </si>
  <si>
    <t>3.5</t>
  </si>
  <si>
    <t>3.6</t>
  </si>
  <si>
    <t>Энергопотребление КНС                              (ул. Питерская, ул. Балтийская)</t>
  </si>
  <si>
    <t>1.4</t>
  </si>
  <si>
    <t xml:space="preserve">Строительство (реконструкция), включая проектирование автомобильных дорог общего пользования местного значения </t>
  </si>
  <si>
    <t>откачка Международного пр. д. 95</t>
  </si>
  <si>
    <t>2.8</t>
  </si>
  <si>
    <t>3.7</t>
  </si>
  <si>
    <t xml:space="preserve"> Актуализация схемы водоснабжения</t>
  </si>
  <si>
    <t>4.4</t>
  </si>
  <si>
    <t>4.5</t>
  </si>
  <si>
    <t>Техническое обслуживание  и текущий  ремонт газораспределительной сети ленинградская область, Кировский район, г. Отрадное, ул. Победы, д. 37</t>
  </si>
  <si>
    <t>Техническое обслуживание и текущий ремонт газораспределительной сети "Газоснабжение индивидуальных домов в микрорайонах "Строитель" и "Левый берег реки Тосна" Ленинградской области Кировского района г. Отрадное"</t>
  </si>
  <si>
    <t>Техническое обслуживание и текущий ремонт газораспределительной сети "Строительство газопровода, водопровода, автомобильной дороги и сетей электроснабжения на объекте: «кадастровый квартал 47:16:0201002 зона малоэтажной жилой застройки индивидуальными жилыми домами, месторасположение:  Ленинградской области Кировского района г. Отрадное, между ул. Питерской и ул. Петрушинской и ул. Балтийской"</t>
  </si>
  <si>
    <t xml:space="preserve"> Техническое обслуживание и текущий ремонт газораспределительной сети «Распределительный газопровод              1 очереди строительства по адресу: ЛО, Кировский р-н, г. Отрадное, 13 линия от д. 75/100 от дома 84А по 14 линии»</t>
  </si>
  <si>
    <t xml:space="preserve">Техническое обслуживание  и текущий  ремонт газораспределительной сети «Газоснабжение двух многоквартирных жилых  домов по адресу: Ленинградская область, Кировский район, г. Отрадное, 16 линия, дом 27 и Ленинградская область, Кировский район, г. Отрадное, пр-кт Международный, д.95».   </t>
  </si>
  <si>
    <t>Разработка дизайн проекта</t>
  </si>
  <si>
    <t>-975,58831( на дороги2025)</t>
  </si>
  <si>
    <t>+850 (2023 год) +920 (2024) + 920 (2025)</t>
  </si>
  <si>
    <t>-850 на лизинг</t>
  </si>
  <si>
    <t>1.5</t>
  </si>
  <si>
    <t>2025 как в заявке</t>
  </si>
  <si>
    <t>новый  пункт</t>
  </si>
  <si>
    <t>-920,0 на лизинг 2024, 2025</t>
  </si>
  <si>
    <t>Капитальный ремонт и ремонт автомобильных дорог  общего пользования  местного значения</t>
  </si>
  <si>
    <t>Выписка из муниципальной программы «Поддержка и развитие коммунального хозяйства, транспортной инфраструктуры, благоустройства на территории Отрадненского городского поселения Кировского муниципального района Ленинградской области
на 2023 – 2025 года»</t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</si>
</sst>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8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188">
    <xf numFmtId="0" fontId="0" fillId="0" borderId="0" xfId="0"/>
    <xf numFmtId="0" fontId="1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64" fontId="2" fillId="5" borderId="0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" fontId="3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left" vertical="center"/>
    </xf>
    <xf numFmtId="49" fontId="3" fillId="0" borderId="0" xfId="0" applyNumberFormat="1" applyFont="1" applyFill="1" applyAlignment="1">
      <alignment horizontal="left" vertical="center"/>
    </xf>
    <xf numFmtId="49" fontId="2" fillId="0" borderId="0" xfId="0" applyNumberFormat="1" applyFont="1" applyFill="1" applyAlignment="1">
      <alignment horizontal="left" vertical="center"/>
    </xf>
    <xf numFmtId="49" fontId="8" fillId="0" borderId="0" xfId="0" applyNumberFormat="1" applyFont="1" applyFill="1" applyAlignment="1">
      <alignment horizontal="left" vertical="center"/>
    </xf>
    <xf numFmtId="49" fontId="11" fillId="0" borderId="0" xfId="0" applyNumberFormat="1" applyFont="1" applyFill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 wrapText="1"/>
    </xf>
    <xf numFmtId="4" fontId="2" fillId="7" borderId="1" xfId="0" applyNumberFormat="1" applyFont="1" applyFill="1" applyBorder="1" applyAlignment="1">
      <alignment horizontal="center" vertical="center" wrapText="1"/>
    </xf>
    <xf numFmtId="164" fontId="5" fillId="7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" fontId="1" fillId="5" borderId="1" xfId="0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49" fontId="5" fillId="5" borderId="2" xfId="0" applyNumberFormat="1" applyFont="1" applyFill="1" applyBorder="1" applyAlignment="1">
      <alignment horizontal="center" vertical="center"/>
    </xf>
    <xf numFmtId="0" fontId="13" fillId="5" borderId="0" xfId="0" applyFont="1" applyFill="1" applyAlignment="1">
      <alignment horizont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left" vertical="center"/>
    </xf>
    <xf numFmtId="4" fontId="1" fillId="7" borderId="1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/>
    </xf>
    <xf numFmtId="49" fontId="8" fillId="5" borderId="0" xfId="0" applyNumberFormat="1" applyFont="1" applyFill="1" applyAlignment="1">
      <alignment horizontal="left" vertical="center"/>
    </xf>
    <xf numFmtId="0" fontId="1" fillId="8" borderId="1" xfId="0" applyFont="1" applyFill="1" applyBorder="1" applyAlignment="1">
      <alignment horizontal="center" vertical="center" wrapText="1"/>
    </xf>
    <xf numFmtId="164" fontId="2" fillId="8" borderId="1" xfId="0" applyNumberFormat="1" applyFont="1" applyFill="1" applyBorder="1" applyAlignment="1">
      <alignment horizontal="center" vertical="center" wrapText="1"/>
    </xf>
    <xf numFmtId="164" fontId="1" fillId="8" borderId="1" xfId="0" applyNumberFormat="1" applyFont="1" applyFill="1" applyBorder="1" applyAlignment="1">
      <alignment horizontal="center" vertical="center" wrapText="1"/>
    </xf>
    <xf numFmtId="49" fontId="2" fillId="8" borderId="0" xfId="0" applyNumberFormat="1" applyFont="1" applyFill="1" applyAlignment="1">
      <alignment horizontal="left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164" fontId="9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9" fontId="5" fillId="8" borderId="1" xfId="0" applyNumberFormat="1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 wrapText="1"/>
    </xf>
    <xf numFmtId="1" fontId="7" fillId="2" borderId="13" xfId="0" applyNumberFormat="1" applyFont="1" applyFill="1" applyBorder="1" applyAlignment="1">
      <alignment horizontal="center" vertical="center" wrapText="1"/>
    </xf>
    <xf numFmtId="1" fontId="7" fillId="2" borderId="12" xfId="0" applyNumberFormat="1" applyFont="1" applyFill="1" applyBorder="1" applyAlignment="1">
      <alignment horizontal="center" vertical="center" wrapText="1"/>
    </xf>
    <xf numFmtId="49" fontId="2" fillId="6" borderId="5" xfId="0" applyNumberFormat="1" applyFont="1" applyFill="1" applyBorder="1" applyAlignment="1">
      <alignment horizontal="center" vertical="center" wrapText="1"/>
    </xf>
    <xf numFmtId="49" fontId="2" fillId="6" borderId="6" xfId="0" applyNumberFormat="1" applyFont="1" applyFill="1" applyBorder="1" applyAlignment="1">
      <alignment horizontal="center" vertical="center" wrapText="1"/>
    </xf>
    <xf numFmtId="49" fontId="2" fillId="6" borderId="7" xfId="0" applyNumberFormat="1" applyFont="1" applyFill="1" applyBorder="1" applyAlignment="1">
      <alignment horizontal="center" vertical="center" wrapText="1"/>
    </xf>
    <xf numFmtId="49" fontId="2" fillId="6" borderId="8" xfId="0" applyNumberFormat="1" applyFont="1" applyFill="1" applyBorder="1" applyAlignment="1">
      <alignment horizontal="center" vertical="center" wrapText="1"/>
    </xf>
    <xf numFmtId="49" fontId="2" fillId="6" borderId="9" xfId="0" applyNumberFormat="1" applyFont="1" applyFill="1" applyBorder="1" applyAlignment="1">
      <alignment horizontal="center" vertical="center" wrapText="1"/>
    </xf>
    <xf numFmtId="49" fontId="2" fillId="6" borderId="10" xfId="0" applyNumberFormat="1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3" borderId="4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/>
    </xf>
    <xf numFmtId="0" fontId="10" fillId="7" borderId="2" xfId="0" applyFont="1" applyFill="1" applyBorder="1" applyAlignment="1">
      <alignment horizontal="center" vertical="center" wrapText="1"/>
    </xf>
    <xf numFmtId="0" fontId="10" fillId="7" borderId="3" xfId="0" applyFont="1" applyFill="1" applyBorder="1" applyAlignment="1">
      <alignment horizontal="center" vertical="center" wrapText="1"/>
    </xf>
    <xf numFmtId="0" fontId="10" fillId="7" borderId="4" xfId="0" applyFont="1" applyFill="1" applyBorder="1" applyAlignment="1">
      <alignment horizontal="center" vertical="center" wrapText="1"/>
    </xf>
    <xf numFmtId="49" fontId="10" fillId="7" borderId="2" xfId="0" applyNumberFormat="1" applyFont="1" applyFill="1" applyBorder="1" applyAlignment="1">
      <alignment horizontal="center" vertical="center"/>
    </xf>
    <xf numFmtId="49" fontId="10" fillId="7" borderId="3" xfId="0" applyNumberFormat="1" applyFont="1" applyFill="1" applyBorder="1" applyAlignment="1">
      <alignment horizontal="center" vertical="center"/>
    </xf>
    <xf numFmtId="49" fontId="10" fillId="7" borderId="4" xfId="0" applyNumberFormat="1" applyFont="1" applyFill="1" applyBorder="1" applyAlignment="1">
      <alignment horizontal="center" vertical="center"/>
    </xf>
    <xf numFmtId="49" fontId="9" fillId="5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left" vertical="center" wrapText="1"/>
    </xf>
    <xf numFmtId="0" fontId="10" fillId="4" borderId="12" xfId="0" applyFont="1" applyFill="1" applyBorder="1" applyAlignment="1">
      <alignment horizontal="left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2" fillId="4" borderId="10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  <xf numFmtId="1" fontId="6" fillId="2" borderId="13" xfId="0" applyNumberFormat="1" applyFont="1" applyFill="1" applyBorder="1" applyAlignment="1">
      <alignment horizontal="center" vertical="center"/>
    </xf>
    <xf numFmtId="1" fontId="6" fillId="2" borderId="12" xfId="0" applyNumberFormat="1" applyFont="1" applyFill="1" applyBorder="1" applyAlignment="1">
      <alignment horizontal="center" vertical="center"/>
    </xf>
    <xf numFmtId="49" fontId="2" fillId="4" borderId="5" xfId="0" applyNumberFormat="1" applyFont="1" applyFill="1" applyBorder="1" applyAlignment="1">
      <alignment horizontal="center" vertical="center" wrapText="1"/>
    </xf>
    <xf numFmtId="49" fontId="2" fillId="4" borderId="6" xfId="0" applyNumberFormat="1" applyFont="1" applyFill="1" applyBorder="1" applyAlignment="1">
      <alignment horizontal="center" vertical="center" wrapText="1"/>
    </xf>
    <xf numFmtId="49" fontId="2" fillId="4" borderId="7" xfId="0" applyNumberFormat="1" applyFont="1" applyFill="1" applyBorder="1" applyAlignment="1">
      <alignment horizontal="center" vertical="center" wrapText="1"/>
    </xf>
    <xf numFmtId="49" fontId="2" fillId="4" borderId="8" xfId="0" applyNumberFormat="1" applyFont="1" applyFill="1" applyBorder="1" applyAlignment="1">
      <alignment horizontal="center" vertical="center" wrapText="1"/>
    </xf>
    <xf numFmtId="49" fontId="2" fillId="4" borderId="9" xfId="0" applyNumberFormat="1" applyFont="1" applyFill="1" applyBorder="1" applyAlignment="1">
      <alignment horizontal="center" vertical="center" wrapText="1"/>
    </xf>
    <xf numFmtId="49" fontId="2" fillId="4" borderId="10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3" xfId="0" applyNumberFormat="1" applyFont="1" applyFill="1" applyBorder="1" applyAlignment="1">
      <alignment horizontal="center" vertical="center"/>
    </xf>
    <xf numFmtId="49" fontId="1" fillId="0" borderId="12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265"/>
  <sheetViews>
    <sheetView view="pageBreakPreview" topLeftCell="A115" zoomScale="70" zoomScaleNormal="80" zoomScaleSheetLayoutView="70" workbookViewId="0">
      <selection activeCell="D105" sqref="D105"/>
    </sheetView>
  </sheetViews>
  <sheetFormatPr defaultColWidth="9.109375" defaultRowHeight="15.6"/>
  <cols>
    <col min="1" max="1" width="7.6640625" style="23" customWidth="1"/>
    <col min="2" max="2" width="34.6640625" style="22" customWidth="1"/>
    <col min="3" max="3" width="14.88671875" style="24" customWidth="1"/>
    <col min="4" max="4" width="16.88671875" style="25" customWidth="1"/>
    <col min="5" max="5" width="14.44140625" style="8" customWidth="1"/>
    <col min="6" max="6" width="13.6640625" style="8" customWidth="1"/>
    <col min="7" max="7" width="15.109375" style="8" customWidth="1"/>
    <col min="8" max="8" width="18.33203125" style="22" customWidth="1"/>
    <col min="9" max="9" width="29.6640625" style="24" customWidth="1"/>
    <col min="10" max="10" width="28.33203125" style="52" customWidth="1"/>
    <col min="11" max="11" width="20.33203125" style="37" customWidth="1"/>
    <col min="12" max="12" width="9.109375" style="37"/>
    <col min="13" max="13" width="9.5546875" style="37" customWidth="1"/>
    <col min="14" max="14" width="34" style="37" customWidth="1"/>
    <col min="15" max="53" width="9.109375" style="37"/>
    <col min="54" max="16384" width="9.109375" style="1"/>
  </cols>
  <sheetData>
    <row r="1" spans="1:53">
      <c r="A1" s="41"/>
      <c r="B1" s="42"/>
      <c r="C1" s="43"/>
      <c r="D1" s="44"/>
      <c r="H1" s="42"/>
      <c r="I1" s="43" t="s">
        <v>98</v>
      </c>
    </row>
    <row r="2" spans="1:53" ht="57" customHeight="1">
      <c r="A2" s="135" t="s">
        <v>107</v>
      </c>
      <c r="B2" s="135"/>
      <c r="C2" s="135"/>
      <c r="D2" s="135"/>
      <c r="E2" s="135"/>
      <c r="F2" s="135"/>
      <c r="G2" s="135"/>
      <c r="H2" s="135"/>
      <c r="I2" s="135"/>
    </row>
    <row r="3" spans="1:53" ht="30" customHeight="1">
      <c r="A3" s="155" t="s">
        <v>10</v>
      </c>
      <c r="B3" s="135" t="s">
        <v>50</v>
      </c>
      <c r="C3" s="135" t="s">
        <v>11</v>
      </c>
      <c r="D3" s="156" t="s">
        <v>12</v>
      </c>
      <c r="E3" s="156"/>
      <c r="F3" s="156"/>
      <c r="G3" s="156"/>
      <c r="H3" s="135" t="s">
        <v>15</v>
      </c>
      <c r="I3" s="135" t="s">
        <v>16</v>
      </c>
    </row>
    <row r="4" spans="1:53" ht="36.75" customHeight="1">
      <c r="A4" s="155"/>
      <c r="B4" s="135"/>
      <c r="C4" s="135"/>
      <c r="D4" s="25" t="s">
        <v>14</v>
      </c>
      <c r="E4" s="46" t="s">
        <v>13</v>
      </c>
      <c r="F4" s="46" t="s">
        <v>47</v>
      </c>
      <c r="G4" s="46" t="s">
        <v>106</v>
      </c>
      <c r="H4" s="135"/>
      <c r="I4" s="135"/>
    </row>
    <row r="5" spans="1:53" s="2" customFormat="1" ht="10.199999999999999">
      <c r="A5" s="16">
        <v>1</v>
      </c>
      <c r="B5" s="6">
        <v>2</v>
      </c>
      <c r="C5" s="6">
        <v>3</v>
      </c>
      <c r="D5" s="7">
        <v>4</v>
      </c>
      <c r="E5" s="5">
        <v>5</v>
      </c>
      <c r="F5" s="5">
        <v>6</v>
      </c>
      <c r="G5" s="5">
        <v>7</v>
      </c>
      <c r="H5" s="5">
        <v>8</v>
      </c>
      <c r="I5" s="6">
        <v>9</v>
      </c>
      <c r="J5" s="53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</row>
    <row r="6" spans="1:53" s="33" customFormat="1" ht="27.75" customHeight="1">
      <c r="A6" s="151" t="s">
        <v>89</v>
      </c>
      <c r="B6" s="151"/>
      <c r="C6" s="151"/>
      <c r="D6" s="151"/>
      <c r="E6" s="151"/>
      <c r="F6" s="151"/>
      <c r="G6" s="151"/>
      <c r="H6" s="151"/>
      <c r="I6" s="151"/>
      <c r="J6" s="54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</row>
    <row r="7" spans="1:53" s="3" customFormat="1" ht="27.75" customHeight="1">
      <c r="A7" s="152" t="s">
        <v>90</v>
      </c>
      <c r="B7" s="152"/>
      <c r="C7" s="152"/>
      <c r="D7" s="152"/>
      <c r="E7" s="152"/>
      <c r="F7" s="152"/>
      <c r="G7" s="152"/>
      <c r="H7" s="152"/>
      <c r="I7" s="152"/>
      <c r="J7" s="54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</row>
    <row r="8" spans="1:53" s="3" customFormat="1" ht="41.25" customHeight="1">
      <c r="A8" s="153" t="s">
        <v>54</v>
      </c>
      <c r="B8" s="154" t="s">
        <v>63</v>
      </c>
      <c r="C8" s="51" t="s">
        <v>17</v>
      </c>
      <c r="D8" s="13">
        <f>SUM(E8:G8)</f>
        <v>990.66927999999996</v>
      </c>
      <c r="E8" s="14">
        <f>711-711</f>
        <v>0</v>
      </c>
      <c r="F8" s="14">
        <v>0</v>
      </c>
      <c r="G8" s="14">
        <v>990.66927999999996</v>
      </c>
      <c r="H8" s="103" t="s">
        <v>19</v>
      </c>
      <c r="I8" s="103" t="s">
        <v>31</v>
      </c>
      <c r="J8" s="54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</row>
    <row r="9" spans="1:53" s="3" customFormat="1" ht="43.5" customHeight="1">
      <c r="A9" s="153"/>
      <c r="B9" s="154"/>
      <c r="C9" s="51" t="s">
        <v>18</v>
      </c>
      <c r="D9" s="13">
        <f>SUM(E9:G9)</f>
        <v>11392.69672</v>
      </c>
      <c r="E9" s="14">
        <v>0</v>
      </c>
      <c r="F9" s="14">
        <v>0</v>
      </c>
      <c r="G9" s="97">
        <v>11392.69672</v>
      </c>
      <c r="H9" s="104"/>
      <c r="I9" s="104"/>
      <c r="J9" s="54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</row>
    <row r="10" spans="1:53" s="3" customFormat="1" ht="60" customHeight="1">
      <c r="A10" s="153"/>
      <c r="B10" s="154"/>
      <c r="C10" s="51" t="s">
        <v>14</v>
      </c>
      <c r="D10" s="79">
        <f>SUM(E10:G10)</f>
        <v>12383.366</v>
      </c>
      <c r="E10" s="14">
        <f>711-711</f>
        <v>0</v>
      </c>
      <c r="F10" s="14">
        <v>0</v>
      </c>
      <c r="G10" s="74">
        <f>SUM(G8:G9)</f>
        <v>12383.366</v>
      </c>
      <c r="H10" s="104"/>
      <c r="I10" s="104"/>
      <c r="J10" s="54" t="s">
        <v>151</v>
      </c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</row>
    <row r="11" spans="1:53" s="3" customFormat="1" ht="31.2">
      <c r="A11" s="153" t="s">
        <v>55</v>
      </c>
      <c r="B11" s="154" t="s">
        <v>122</v>
      </c>
      <c r="C11" s="51" t="s">
        <v>17</v>
      </c>
      <c r="D11" s="13">
        <f>E11+F11+G11</f>
        <v>679.05566999999996</v>
      </c>
      <c r="E11" s="14">
        <v>0</v>
      </c>
      <c r="F11" s="14">
        <f>1000-1000</f>
        <v>0</v>
      </c>
      <c r="G11" s="14">
        <v>679.05566999999996</v>
      </c>
      <c r="H11" s="104"/>
      <c r="I11" s="104"/>
      <c r="J11" s="54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39"/>
    </row>
    <row r="12" spans="1:53" s="3" customFormat="1" ht="31.2">
      <c r="A12" s="153"/>
      <c r="B12" s="154"/>
      <c r="C12" s="51" t="s">
        <v>18</v>
      </c>
      <c r="D12" s="13">
        <f>E12+F12+G12</f>
        <v>6866.0073300000004</v>
      </c>
      <c r="E12" s="14">
        <v>0</v>
      </c>
      <c r="F12" s="14">
        <v>0</v>
      </c>
      <c r="G12" s="97">
        <v>6866.0073300000004</v>
      </c>
      <c r="H12" s="104"/>
      <c r="I12" s="104"/>
      <c r="J12" s="54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  <c r="AX12" s="39"/>
      <c r="AY12" s="39"/>
      <c r="AZ12" s="39"/>
      <c r="BA12" s="39"/>
    </row>
    <row r="13" spans="1:53" s="3" customFormat="1" ht="25.5" customHeight="1">
      <c r="A13" s="153"/>
      <c r="B13" s="154"/>
      <c r="C13" s="51" t="s">
        <v>14</v>
      </c>
      <c r="D13" s="13">
        <f>D11+D12</f>
        <v>7545.0630000000001</v>
      </c>
      <c r="E13" s="14">
        <v>0</v>
      </c>
      <c r="F13" s="14">
        <f>1000-1000</f>
        <v>0</v>
      </c>
      <c r="G13" s="74">
        <f>G11+G12</f>
        <v>7545.0630000000001</v>
      </c>
      <c r="H13" s="104"/>
      <c r="I13" s="104"/>
      <c r="J13" s="54" t="s">
        <v>151</v>
      </c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</row>
    <row r="14" spans="1:53" s="3" customFormat="1" ht="31.2">
      <c r="A14" s="153" t="s">
        <v>56</v>
      </c>
      <c r="B14" s="154" t="s">
        <v>123</v>
      </c>
      <c r="C14" s="51" t="s">
        <v>17</v>
      </c>
      <c r="D14" s="13">
        <f>G14</f>
        <v>305.86336</v>
      </c>
      <c r="E14" s="14">
        <v>0</v>
      </c>
      <c r="F14" s="14">
        <v>0</v>
      </c>
      <c r="G14" s="14">
        <v>305.86336</v>
      </c>
      <c r="H14" s="104"/>
      <c r="I14" s="104"/>
      <c r="J14" s="54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</row>
    <row r="15" spans="1:53" s="3" customFormat="1" ht="31.2">
      <c r="A15" s="153"/>
      <c r="B15" s="154"/>
      <c r="C15" s="51" t="s">
        <v>18</v>
      </c>
      <c r="D15" s="13">
        <f>E15+F15+G15</f>
        <v>3517.4286400000001</v>
      </c>
      <c r="E15" s="14">
        <v>0</v>
      </c>
      <c r="F15" s="14">
        <v>0</v>
      </c>
      <c r="G15" s="97">
        <v>3517.4286400000001</v>
      </c>
      <c r="H15" s="104"/>
      <c r="I15" s="104"/>
      <c r="J15" s="54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  <c r="AZ15" s="39"/>
      <c r="BA15" s="39"/>
    </row>
    <row r="16" spans="1:53" s="3" customFormat="1" ht="24" customHeight="1">
      <c r="A16" s="153"/>
      <c r="B16" s="154"/>
      <c r="C16" s="51" t="s">
        <v>14</v>
      </c>
      <c r="D16" s="13">
        <f>G16</f>
        <v>3823.2919999999999</v>
      </c>
      <c r="E16" s="13">
        <v>0</v>
      </c>
      <c r="F16" s="14">
        <v>0</v>
      </c>
      <c r="G16" s="74">
        <f>G14+G15</f>
        <v>3823.2919999999999</v>
      </c>
      <c r="H16" s="104"/>
      <c r="I16" s="104"/>
      <c r="J16" s="54" t="s">
        <v>151</v>
      </c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</row>
    <row r="17" spans="1:53" s="3" customFormat="1" ht="31.2">
      <c r="A17" s="168" t="s">
        <v>133</v>
      </c>
      <c r="B17" s="103" t="s">
        <v>134</v>
      </c>
      <c r="C17" s="60" t="s">
        <v>17</v>
      </c>
      <c r="D17" s="13">
        <v>300</v>
      </c>
      <c r="E17" s="13">
        <v>300</v>
      </c>
      <c r="F17" s="14">
        <v>0</v>
      </c>
      <c r="G17" s="14">
        <v>0</v>
      </c>
      <c r="H17" s="104"/>
      <c r="I17" s="104"/>
      <c r="J17" s="54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</row>
    <row r="18" spans="1:53" s="3" customFormat="1" ht="31.2">
      <c r="A18" s="169"/>
      <c r="B18" s="104"/>
      <c r="C18" s="60" t="s">
        <v>18</v>
      </c>
      <c r="D18" s="13">
        <v>0</v>
      </c>
      <c r="E18" s="13">
        <v>0</v>
      </c>
      <c r="F18" s="14">
        <v>0</v>
      </c>
      <c r="G18" s="14">
        <v>0</v>
      </c>
      <c r="H18" s="104"/>
      <c r="I18" s="104"/>
      <c r="J18" s="54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</row>
    <row r="19" spans="1:53" s="3" customFormat="1" ht="24" customHeight="1">
      <c r="A19" s="170"/>
      <c r="B19" s="105"/>
      <c r="C19" s="60" t="s">
        <v>14</v>
      </c>
      <c r="D19" s="13">
        <v>300</v>
      </c>
      <c r="E19" s="13">
        <v>300</v>
      </c>
      <c r="F19" s="14">
        <v>0</v>
      </c>
      <c r="G19" s="14">
        <v>0</v>
      </c>
      <c r="H19" s="104"/>
      <c r="I19" s="104"/>
      <c r="J19" s="54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</row>
    <row r="20" spans="1:53" s="3" customFormat="1" ht="32.4" customHeight="1">
      <c r="A20" s="101" t="s">
        <v>150</v>
      </c>
      <c r="B20" s="102" t="s">
        <v>154</v>
      </c>
      <c r="C20" s="93" t="s">
        <v>17</v>
      </c>
      <c r="D20" s="94">
        <f>E20+F20+G20</f>
        <v>1711</v>
      </c>
      <c r="E20" s="94">
        <v>711</v>
      </c>
      <c r="F20" s="95">
        <v>1000</v>
      </c>
      <c r="G20" s="95">
        <v>0</v>
      </c>
      <c r="H20" s="104"/>
      <c r="I20" s="104"/>
      <c r="J20" s="96" t="s">
        <v>152</v>
      </c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</row>
    <row r="21" spans="1:53" s="3" customFormat="1" ht="33.6" customHeight="1">
      <c r="A21" s="101"/>
      <c r="B21" s="102"/>
      <c r="C21" s="93" t="s">
        <v>18</v>
      </c>
      <c r="D21" s="94">
        <f>E21+F21+G21</f>
        <v>0</v>
      </c>
      <c r="E21" s="94">
        <v>0</v>
      </c>
      <c r="F21" s="95">
        <v>0</v>
      </c>
      <c r="G21" s="95">
        <v>0</v>
      </c>
      <c r="H21" s="104"/>
      <c r="I21" s="104"/>
      <c r="J21" s="54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  <c r="BA21" s="39"/>
    </row>
    <row r="22" spans="1:53" s="3" customFormat="1" ht="24" customHeight="1">
      <c r="A22" s="101"/>
      <c r="B22" s="102"/>
      <c r="C22" s="93" t="s">
        <v>14</v>
      </c>
      <c r="D22" s="94">
        <f>E22+F22+G22</f>
        <v>1711</v>
      </c>
      <c r="E22" s="94">
        <v>711</v>
      </c>
      <c r="F22" s="94">
        <v>1000</v>
      </c>
      <c r="G22" s="94">
        <v>0</v>
      </c>
      <c r="H22" s="105"/>
      <c r="I22" s="105"/>
      <c r="J22" s="54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39"/>
      <c r="AR22" s="39"/>
      <c r="AS22" s="39"/>
      <c r="AT22" s="39"/>
      <c r="AU22" s="39"/>
      <c r="AV22" s="39"/>
      <c r="AW22" s="39"/>
      <c r="AX22" s="39"/>
      <c r="AY22" s="39"/>
      <c r="AZ22" s="39"/>
      <c r="BA22" s="39"/>
    </row>
    <row r="23" spans="1:53" s="3" customFormat="1" ht="70.5" customHeight="1">
      <c r="A23" s="112" t="s">
        <v>93</v>
      </c>
      <c r="B23" s="113"/>
      <c r="C23" s="113"/>
      <c r="D23" s="113"/>
      <c r="E23" s="113"/>
      <c r="F23" s="113"/>
      <c r="G23" s="113"/>
      <c r="H23" s="113"/>
      <c r="I23" s="114"/>
      <c r="J23" s="54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39"/>
      <c r="AU23" s="39"/>
      <c r="AV23" s="39"/>
      <c r="AW23" s="39"/>
      <c r="AX23" s="39"/>
      <c r="AY23" s="39"/>
      <c r="AZ23" s="39"/>
      <c r="BA23" s="39"/>
    </row>
    <row r="24" spans="1:53" s="3" customFormat="1" ht="43.2" customHeight="1">
      <c r="A24" s="152" t="s">
        <v>94</v>
      </c>
      <c r="B24" s="152"/>
      <c r="C24" s="152"/>
      <c r="D24" s="152"/>
      <c r="E24" s="152"/>
      <c r="F24" s="152"/>
      <c r="G24" s="152"/>
      <c r="H24" s="152"/>
      <c r="I24" s="152"/>
      <c r="J24" s="54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39"/>
      <c r="AS24" s="39"/>
      <c r="AT24" s="39"/>
      <c r="AU24" s="39"/>
      <c r="AV24" s="39"/>
      <c r="AW24" s="39"/>
      <c r="AX24" s="39"/>
      <c r="AY24" s="39"/>
      <c r="AZ24" s="39"/>
      <c r="BA24" s="39"/>
    </row>
    <row r="25" spans="1:53" s="3" customFormat="1" ht="39.75" customHeight="1">
      <c r="A25" s="153" t="s">
        <v>54</v>
      </c>
      <c r="B25" s="154" t="s">
        <v>95</v>
      </c>
      <c r="C25" s="35" t="s">
        <v>17</v>
      </c>
      <c r="D25" s="13">
        <v>952</v>
      </c>
      <c r="E25" s="49">
        <v>0</v>
      </c>
      <c r="F25" s="14">
        <v>952</v>
      </c>
      <c r="G25" s="47">
        <v>0</v>
      </c>
      <c r="H25" s="154" t="s">
        <v>19</v>
      </c>
      <c r="I25" s="154" t="s">
        <v>91</v>
      </c>
      <c r="J25" s="54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</row>
    <row r="26" spans="1:53" s="3" customFormat="1" ht="31.2">
      <c r="A26" s="153"/>
      <c r="B26" s="154"/>
      <c r="C26" s="35" t="s">
        <v>18</v>
      </c>
      <c r="D26" s="13">
        <v>12648.3</v>
      </c>
      <c r="E26" s="49">
        <v>0</v>
      </c>
      <c r="F26" s="14">
        <v>12648.3</v>
      </c>
      <c r="G26" s="47">
        <v>0</v>
      </c>
      <c r="H26" s="154"/>
      <c r="I26" s="154"/>
      <c r="J26" s="54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9"/>
      <c r="AY26" s="39"/>
      <c r="AZ26" s="39"/>
      <c r="BA26" s="39"/>
    </row>
    <row r="27" spans="1:53" s="3" customFormat="1" ht="27.75" customHeight="1">
      <c r="A27" s="153"/>
      <c r="B27" s="154"/>
      <c r="C27" s="35" t="s">
        <v>14</v>
      </c>
      <c r="D27" s="13">
        <f>D25+D26</f>
        <v>13600.3</v>
      </c>
      <c r="E27" s="49">
        <v>0</v>
      </c>
      <c r="F27" s="14">
        <f>F25+F26</f>
        <v>13600.3</v>
      </c>
      <c r="G27" s="47">
        <v>0</v>
      </c>
      <c r="H27" s="154"/>
      <c r="I27" s="154"/>
      <c r="J27" s="54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</row>
    <row r="28" spans="1:53" s="3" customFormat="1" ht="48.75" customHeight="1">
      <c r="A28" s="112" t="s">
        <v>100</v>
      </c>
      <c r="B28" s="113"/>
      <c r="C28" s="113"/>
      <c r="D28" s="113"/>
      <c r="E28" s="113"/>
      <c r="F28" s="113"/>
      <c r="G28" s="113"/>
      <c r="H28" s="113"/>
      <c r="I28" s="114"/>
      <c r="J28" s="54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</row>
    <row r="29" spans="1:53" s="3" customFormat="1" ht="24.75" customHeight="1">
      <c r="A29" s="152" t="s">
        <v>102</v>
      </c>
      <c r="B29" s="152"/>
      <c r="C29" s="152"/>
      <c r="D29" s="152"/>
      <c r="E29" s="152"/>
      <c r="F29" s="152"/>
      <c r="G29" s="152"/>
      <c r="H29" s="152"/>
      <c r="I29" s="152"/>
      <c r="J29" s="54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</row>
    <row r="30" spans="1:53" s="3" customFormat="1" ht="32.4" customHeight="1">
      <c r="A30" s="153" t="s">
        <v>103</v>
      </c>
      <c r="B30" s="154" t="s">
        <v>101</v>
      </c>
      <c r="C30" s="45" t="s">
        <v>17</v>
      </c>
      <c r="D30" s="14">
        <f>SUM(E30:G30)</f>
        <v>221.17287999999999</v>
      </c>
      <c r="E30" s="14">
        <v>109.53008</v>
      </c>
      <c r="F30" s="14">
        <v>111.64279999999999</v>
      </c>
      <c r="G30" s="48">
        <v>0</v>
      </c>
      <c r="H30" s="154" t="s">
        <v>19</v>
      </c>
      <c r="I30" s="154" t="s">
        <v>25</v>
      </c>
      <c r="J30" s="52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</row>
    <row r="31" spans="1:53" s="3" customFormat="1" ht="30.6" customHeight="1">
      <c r="A31" s="153"/>
      <c r="B31" s="154"/>
      <c r="C31" s="45" t="s">
        <v>18</v>
      </c>
      <c r="D31" s="14">
        <f t="shared" ref="D31:D32" si="0">SUM(E31:G31)</f>
        <v>2388</v>
      </c>
      <c r="E31" s="14">
        <v>1259.3</v>
      </c>
      <c r="F31" s="14">
        <v>1128.7</v>
      </c>
      <c r="G31" s="48">
        <v>0</v>
      </c>
      <c r="H31" s="154"/>
      <c r="I31" s="154"/>
      <c r="J31" s="52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</row>
    <row r="32" spans="1:53" s="3" customFormat="1" ht="33.75" customHeight="1">
      <c r="A32" s="153"/>
      <c r="B32" s="154"/>
      <c r="C32" s="45" t="s">
        <v>14</v>
      </c>
      <c r="D32" s="14">
        <f t="shared" si="0"/>
        <v>2609.1728800000001</v>
      </c>
      <c r="E32" s="14">
        <v>1368.83008</v>
      </c>
      <c r="F32" s="14">
        <v>1240.3428000000001</v>
      </c>
      <c r="G32" s="14">
        <v>0</v>
      </c>
      <c r="H32" s="154"/>
      <c r="I32" s="154"/>
      <c r="J32" s="73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</row>
    <row r="33" spans="1:53" s="3" customFormat="1" ht="30.75" customHeight="1">
      <c r="A33" s="178" t="s">
        <v>92</v>
      </c>
      <c r="B33" s="179"/>
      <c r="C33" s="19" t="s">
        <v>17</v>
      </c>
      <c r="D33" s="26">
        <f>E33+F33+G33</f>
        <v>5159.7611900000002</v>
      </c>
      <c r="E33" s="26">
        <f>E10+E13+E16+E19+E22+E27+E30</f>
        <v>1120.53008</v>
      </c>
      <c r="F33" s="26">
        <f>F20+F25+F30</f>
        <v>2063.6428000000001</v>
      </c>
      <c r="G33" s="26">
        <f>G8+G11+G14+G17+G20+G25+G30</f>
        <v>1975.5883099999999</v>
      </c>
      <c r="H33" s="128"/>
      <c r="I33" s="129"/>
      <c r="J33" s="54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</row>
    <row r="34" spans="1:53" s="3" customFormat="1" ht="30.75" customHeight="1">
      <c r="A34" s="180"/>
      <c r="B34" s="181"/>
      <c r="C34" s="19" t="s">
        <v>18</v>
      </c>
      <c r="D34" s="26">
        <f t="shared" ref="D34" si="1">E34+F34+G34</f>
        <v>36812.432690000001</v>
      </c>
      <c r="E34" s="26">
        <f>E31+E26+E9</f>
        <v>1259.3</v>
      </c>
      <c r="F34" s="26">
        <f>F31+F26+F9</f>
        <v>13777</v>
      </c>
      <c r="G34" s="98">
        <f>G31+G26+G9+G12+G15</f>
        <v>21776.132689999999</v>
      </c>
      <c r="H34" s="130"/>
      <c r="I34" s="131"/>
      <c r="J34" s="54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</row>
    <row r="35" spans="1:53" s="3" customFormat="1">
      <c r="A35" s="182"/>
      <c r="B35" s="183"/>
      <c r="C35" s="19" t="s">
        <v>14</v>
      </c>
      <c r="D35" s="26">
        <f>E35+F35+G35</f>
        <v>41972.193879999999</v>
      </c>
      <c r="E35" s="26">
        <f>E33+E34</f>
        <v>2379.8300799999997</v>
      </c>
      <c r="F35" s="26">
        <f t="shared" ref="F35:G35" si="2">F33+F34</f>
        <v>15840.6428</v>
      </c>
      <c r="G35" s="26">
        <f t="shared" si="2"/>
        <v>23751.720999999998</v>
      </c>
      <c r="H35" s="132"/>
      <c r="I35" s="133"/>
      <c r="J35" s="54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</row>
    <row r="36" spans="1:53" s="33" customFormat="1" ht="27.75" customHeight="1">
      <c r="A36" s="175" t="s">
        <v>80</v>
      </c>
      <c r="B36" s="176"/>
      <c r="C36" s="176"/>
      <c r="D36" s="176"/>
      <c r="E36" s="176"/>
      <c r="F36" s="176"/>
      <c r="G36" s="176"/>
      <c r="H36" s="176"/>
      <c r="I36" s="177"/>
      <c r="J36" s="54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</row>
    <row r="37" spans="1:53" s="3" customFormat="1" ht="27.75" customHeight="1">
      <c r="A37" s="171" t="s">
        <v>57</v>
      </c>
      <c r="B37" s="172"/>
      <c r="C37" s="172"/>
      <c r="D37" s="172"/>
      <c r="E37" s="172"/>
      <c r="F37" s="172"/>
      <c r="G37" s="172"/>
      <c r="H37" s="172"/>
      <c r="I37" s="173"/>
      <c r="J37" s="54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</row>
    <row r="38" spans="1:53" s="3" customFormat="1" ht="46.8">
      <c r="A38" s="64">
        <v>1</v>
      </c>
      <c r="B38" s="63" t="s">
        <v>0</v>
      </c>
      <c r="C38" s="63" t="s">
        <v>17</v>
      </c>
      <c r="D38" s="13">
        <f>D39+D40+D41</f>
        <v>27860</v>
      </c>
      <c r="E38" s="13">
        <f>E39+E40+E41</f>
        <v>8700</v>
      </c>
      <c r="F38" s="13">
        <f t="shared" ref="F38:G38" si="3">F39+F40+F41</f>
        <v>10080</v>
      </c>
      <c r="G38" s="13">
        <f t="shared" si="3"/>
        <v>9080</v>
      </c>
      <c r="H38" s="63" t="s">
        <v>19</v>
      </c>
      <c r="I38" s="63" t="s">
        <v>21</v>
      </c>
      <c r="J38" s="54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</row>
    <row r="39" spans="1:53" ht="46.8">
      <c r="A39" s="61" t="s">
        <v>54</v>
      </c>
      <c r="B39" s="60" t="s">
        <v>1</v>
      </c>
      <c r="C39" s="60" t="s">
        <v>17</v>
      </c>
      <c r="D39" s="14">
        <f>SUM(E39:G39)</f>
        <v>26360</v>
      </c>
      <c r="E39" s="14">
        <v>8200</v>
      </c>
      <c r="F39" s="74">
        <f>10000-920</f>
        <v>9080</v>
      </c>
      <c r="G39" s="90">
        <f>10000-920</f>
        <v>9080</v>
      </c>
      <c r="H39" s="60" t="s">
        <v>19</v>
      </c>
      <c r="I39" s="60" t="s">
        <v>21</v>
      </c>
      <c r="J39" s="89" t="s">
        <v>153</v>
      </c>
    </row>
    <row r="40" spans="1:53" ht="46.8">
      <c r="A40" s="61" t="s">
        <v>55</v>
      </c>
      <c r="B40" s="60" t="s">
        <v>2</v>
      </c>
      <c r="C40" s="60" t="s">
        <v>17</v>
      </c>
      <c r="D40" s="14">
        <f t="shared" ref="D40:D41" si="4">SUM(E40:G40)</f>
        <v>1500</v>
      </c>
      <c r="E40" s="14">
        <v>500</v>
      </c>
      <c r="F40" s="14">
        <v>1000</v>
      </c>
      <c r="G40" s="8">
        <v>0</v>
      </c>
      <c r="H40" s="60" t="s">
        <v>19</v>
      </c>
      <c r="I40" s="60" t="s">
        <v>21</v>
      </c>
      <c r="J40" s="55"/>
    </row>
    <row r="41" spans="1:53" ht="46.8">
      <c r="A41" s="61" t="s">
        <v>56</v>
      </c>
      <c r="B41" s="15" t="s">
        <v>99</v>
      </c>
      <c r="C41" s="60" t="s">
        <v>17</v>
      </c>
      <c r="D41" s="14">
        <f t="shared" si="4"/>
        <v>0</v>
      </c>
      <c r="E41" s="14">
        <v>0</v>
      </c>
      <c r="F41" s="14">
        <v>0</v>
      </c>
      <c r="G41" s="8">
        <v>0</v>
      </c>
      <c r="H41" s="60" t="s">
        <v>19</v>
      </c>
      <c r="I41" s="60" t="s">
        <v>21</v>
      </c>
    </row>
    <row r="42" spans="1:53" s="3" customFormat="1" ht="78">
      <c r="A42" s="64" t="s">
        <v>52</v>
      </c>
      <c r="B42" s="65" t="s">
        <v>3</v>
      </c>
      <c r="C42" s="65" t="s">
        <v>17</v>
      </c>
      <c r="D42" s="31">
        <f>E42+F42+G42</f>
        <v>2960</v>
      </c>
      <c r="E42" s="31">
        <f>E43+E44+E46+E49+E45+E47+150</f>
        <v>2960</v>
      </c>
      <c r="F42" s="31">
        <f t="shared" ref="F42:G42" si="5">F43+F44+F46+F49+F45+F47</f>
        <v>0</v>
      </c>
      <c r="G42" s="31">
        <f t="shared" si="5"/>
        <v>0</v>
      </c>
      <c r="H42" s="65" t="s">
        <v>19</v>
      </c>
      <c r="I42" s="65" t="s">
        <v>22</v>
      </c>
      <c r="J42" s="54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39"/>
      <c r="AS42" s="39"/>
      <c r="AT42" s="39"/>
      <c r="AU42" s="39"/>
      <c r="AV42" s="39"/>
      <c r="AW42" s="39"/>
      <c r="AX42" s="39"/>
      <c r="AY42" s="39"/>
      <c r="AZ42" s="39"/>
      <c r="BA42" s="39"/>
    </row>
    <row r="43" spans="1:53" s="37" customFormat="1" ht="46.8">
      <c r="A43" s="41" t="s">
        <v>64</v>
      </c>
      <c r="B43" s="15" t="s">
        <v>4</v>
      </c>
      <c r="C43" s="15" t="s">
        <v>17</v>
      </c>
      <c r="D43" s="31">
        <f t="shared" ref="D43:D49" si="6">E43+F43+G43</f>
        <v>450</v>
      </c>
      <c r="E43" s="49">
        <v>450</v>
      </c>
      <c r="F43" s="49">
        <v>0</v>
      </c>
      <c r="G43" s="49">
        <v>0</v>
      </c>
      <c r="H43" s="15" t="s">
        <v>19</v>
      </c>
      <c r="I43" s="15" t="s">
        <v>4</v>
      </c>
      <c r="J43" s="52"/>
    </row>
    <row r="44" spans="1:53" s="37" customFormat="1" ht="46.8">
      <c r="A44" s="86" t="s">
        <v>65</v>
      </c>
      <c r="B44" s="87" t="s">
        <v>5</v>
      </c>
      <c r="C44" s="87" t="s">
        <v>17</v>
      </c>
      <c r="D44" s="88">
        <f t="shared" si="6"/>
        <v>50</v>
      </c>
      <c r="E44" s="82">
        <v>50</v>
      </c>
      <c r="F44" s="82">
        <v>0</v>
      </c>
      <c r="G44" s="82">
        <v>0</v>
      </c>
      <c r="H44" s="87" t="s">
        <v>19</v>
      </c>
      <c r="I44" s="87" t="s">
        <v>23</v>
      </c>
      <c r="J44" s="92"/>
    </row>
    <row r="45" spans="1:53" s="37" customFormat="1" ht="46.8">
      <c r="A45" s="41" t="s">
        <v>118</v>
      </c>
      <c r="B45" s="15" t="s">
        <v>116</v>
      </c>
      <c r="C45" s="15" t="s">
        <v>17</v>
      </c>
      <c r="D45" s="31">
        <f t="shared" si="6"/>
        <v>1000</v>
      </c>
      <c r="E45" s="49">
        <v>1000</v>
      </c>
      <c r="F45" s="49">
        <v>0</v>
      </c>
      <c r="G45" s="49">
        <v>0</v>
      </c>
      <c r="H45" s="15" t="s">
        <v>19</v>
      </c>
      <c r="I45" s="15" t="s">
        <v>23</v>
      </c>
      <c r="J45" s="52"/>
    </row>
    <row r="46" spans="1:53" s="37" customFormat="1" ht="46.8">
      <c r="A46" s="41" t="s">
        <v>66</v>
      </c>
      <c r="B46" s="15" t="s">
        <v>48</v>
      </c>
      <c r="C46" s="15" t="s">
        <v>17</v>
      </c>
      <c r="D46" s="31">
        <f t="shared" si="6"/>
        <v>660</v>
      </c>
      <c r="E46" s="82">
        <f>260+400</f>
        <v>660</v>
      </c>
      <c r="F46" s="49">
        <v>0</v>
      </c>
      <c r="G46" s="49">
        <v>0</v>
      </c>
      <c r="H46" s="15" t="s">
        <v>113</v>
      </c>
      <c r="I46" s="15" t="s">
        <v>42</v>
      </c>
      <c r="J46" s="52"/>
    </row>
    <row r="47" spans="1:53" s="37" customFormat="1" ht="46.8">
      <c r="A47" s="41" t="s">
        <v>119</v>
      </c>
      <c r="B47" s="15" t="s">
        <v>120</v>
      </c>
      <c r="C47" s="15" t="s">
        <v>17</v>
      </c>
      <c r="D47" s="31">
        <f t="shared" si="6"/>
        <v>150</v>
      </c>
      <c r="E47" s="71">
        <f>1000-850</f>
        <v>150</v>
      </c>
      <c r="F47" s="49">
        <v>0</v>
      </c>
      <c r="G47" s="49">
        <v>0</v>
      </c>
      <c r="H47" s="15" t="s">
        <v>19</v>
      </c>
      <c r="I47" s="15" t="s">
        <v>42</v>
      </c>
      <c r="J47" s="52" t="s">
        <v>149</v>
      </c>
    </row>
    <row r="48" spans="1:53" s="37" customFormat="1" ht="46.8">
      <c r="A48" s="86" t="s">
        <v>121</v>
      </c>
      <c r="B48" s="87" t="s">
        <v>146</v>
      </c>
      <c r="C48" s="87" t="s">
        <v>17</v>
      </c>
      <c r="D48" s="88">
        <f t="shared" si="6"/>
        <v>150</v>
      </c>
      <c r="E48" s="82">
        <v>150</v>
      </c>
      <c r="F48" s="82">
        <v>0</v>
      </c>
      <c r="G48" s="82">
        <v>0</v>
      </c>
      <c r="H48" s="87" t="s">
        <v>19</v>
      </c>
      <c r="I48" s="87" t="s">
        <v>42</v>
      </c>
      <c r="J48" s="52"/>
    </row>
    <row r="49" spans="1:53" s="37" customFormat="1" ht="46.8">
      <c r="A49" s="41" t="s">
        <v>136</v>
      </c>
      <c r="B49" s="32" t="s">
        <v>67</v>
      </c>
      <c r="C49" s="15" t="s">
        <v>17</v>
      </c>
      <c r="D49" s="31">
        <f t="shared" si="6"/>
        <v>500</v>
      </c>
      <c r="E49" s="91">
        <v>500</v>
      </c>
      <c r="F49" s="50">
        <v>0</v>
      </c>
      <c r="G49" s="50">
        <v>0</v>
      </c>
      <c r="H49" s="15" t="s">
        <v>19</v>
      </c>
      <c r="I49" s="15" t="s">
        <v>23</v>
      </c>
      <c r="J49" s="56"/>
      <c r="K49" s="36"/>
    </row>
    <row r="50" spans="1:53" s="39" customFormat="1" ht="31.2">
      <c r="A50" s="174" t="s">
        <v>53</v>
      </c>
      <c r="B50" s="166" t="s">
        <v>6</v>
      </c>
      <c r="C50" s="65" t="s">
        <v>17</v>
      </c>
      <c r="D50" s="31">
        <f>E50+F50+G50</f>
        <v>368.2</v>
      </c>
      <c r="E50" s="31">
        <f>E53+E56+E59</f>
        <v>368.2</v>
      </c>
      <c r="F50" s="31">
        <f>F53+F56+F59</f>
        <v>0</v>
      </c>
      <c r="G50" s="31">
        <v>0</v>
      </c>
      <c r="H50" s="166" t="s">
        <v>19</v>
      </c>
      <c r="I50" s="166" t="s">
        <v>24</v>
      </c>
      <c r="J50" s="54"/>
    </row>
    <row r="51" spans="1:53" s="39" customFormat="1" ht="31.2">
      <c r="A51" s="174"/>
      <c r="B51" s="166"/>
      <c r="C51" s="65" t="s">
        <v>18</v>
      </c>
      <c r="D51" s="31">
        <f t="shared" ref="D51:D52" si="7">E51+F51+G51</f>
        <v>6995</v>
      </c>
      <c r="E51" s="31">
        <f>E54+E57+E60</f>
        <v>6995</v>
      </c>
      <c r="F51" s="31">
        <v>0</v>
      </c>
      <c r="G51" s="31">
        <v>0</v>
      </c>
      <c r="H51" s="166"/>
      <c r="I51" s="167"/>
      <c r="J51" s="54"/>
    </row>
    <row r="52" spans="1:53" s="39" customFormat="1">
      <c r="A52" s="174"/>
      <c r="B52" s="166"/>
      <c r="C52" s="65" t="s">
        <v>14</v>
      </c>
      <c r="D52" s="31">
        <f t="shared" si="7"/>
        <v>7363.2</v>
      </c>
      <c r="E52" s="31">
        <f>E50+E51</f>
        <v>7363.2</v>
      </c>
      <c r="F52" s="31">
        <f t="shared" ref="F52" si="8">F50+F51</f>
        <v>0</v>
      </c>
      <c r="G52" s="31">
        <v>0</v>
      </c>
      <c r="H52" s="166"/>
      <c r="I52" s="167"/>
      <c r="J52" s="54"/>
    </row>
    <row r="53" spans="1:53" s="37" customFormat="1" ht="31.2" hidden="1" customHeight="1">
      <c r="A53" s="109" t="s">
        <v>68</v>
      </c>
      <c r="B53" s="103" t="s">
        <v>125</v>
      </c>
      <c r="C53" s="60" t="s">
        <v>17</v>
      </c>
      <c r="D53" s="14">
        <f>E53+F53+G53</f>
        <v>0</v>
      </c>
      <c r="E53" s="14">
        <v>0</v>
      </c>
      <c r="F53" s="14">
        <v>0</v>
      </c>
      <c r="G53" s="14">
        <v>0</v>
      </c>
      <c r="H53" s="103" t="s">
        <v>19</v>
      </c>
      <c r="I53" s="103" t="s">
        <v>24</v>
      </c>
      <c r="J53" s="52"/>
    </row>
    <row r="54" spans="1:53" s="37" customFormat="1" ht="31.2" hidden="1">
      <c r="A54" s="110"/>
      <c r="B54" s="104"/>
      <c r="C54" s="60" t="s">
        <v>18</v>
      </c>
      <c r="D54" s="14">
        <f t="shared" ref="D54:D61" si="9">E54+F54+G54</f>
        <v>0</v>
      </c>
      <c r="E54" s="14">
        <v>0</v>
      </c>
      <c r="F54" s="14">
        <v>0</v>
      </c>
      <c r="G54" s="14">
        <v>0</v>
      </c>
      <c r="H54" s="104"/>
      <c r="I54" s="104"/>
      <c r="J54" s="52"/>
    </row>
    <row r="55" spans="1:53" s="37" customFormat="1" hidden="1">
      <c r="A55" s="111"/>
      <c r="B55" s="105"/>
      <c r="C55" s="60" t="s">
        <v>14</v>
      </c>
      <c r="D55" s="14">
        <f t="shared" si="9"/>
        <v>0</v>
      </c>
      <c r="E55" s="14">
        <v>0</v>
      </c>
      <c r="F55" s="14">
        <v>0</v>
      </c>
      <c r="G55" s="14">
        <v>0</v>
      </c>
      <c r="H55" s="105"/>
      <c r="I55" s="105"/>
      <c r="J55" s="52"/>
    </row>
    <row r="56" spans="1:53" s="37" customFormat="1" ht="31.2">
      <c r="A56" s="109" t="s">
        <v>69</v>
      </c>
      <c r="B56" s="103" t="s">
        <v>114</v>
      </c>
      <c r="C56" s="60" t="s">
        <v>17</v>
      </c>
      <c r="D56" s="14">
        <f t="shared" si="9"/>
        <v>263.2</v>
      </c>
      <c r="E56" s="83">
        <f>250+13.2</f>
        <v>263.2</v>
      </c>
      <c r="F56" s="14">
        <v>0</v>
      </c>
      <c r="G56" s="14">
        <v>0</v>
      </c>
      <c r="H56" s="103" t="s">
        <v>19</v>
      </c>
      <c r="I56" s="103" t="s">
        <v>24</v>
      </c>
      <c r="J56" s="52"/>
    </row>
    <row r="57" spans="1:53" s="37" customFormat="1" ht="31.2">
      <c r="A57" s="110"/>
      <c r="B57" s="104"/>
      <c r="C57" s="60" t="s">
        <v>18</v>
      </c>
      <c r="D57" s="14">
        <f t="shared" si="9"/>
        <v>5000</v>
      </c>
      <c r="E57" s="14">
        <v>5000</v>
      </c>
      <c r="F57" s="14">
        <v>0</v>
      </c>
      <c r="G57" s="14">
        <v>0</v>
      </c>
      <c r="H57" s="104"/>
      <c r="I57" s="104"/>
      <c r="J57" s="54"/>
    </row>
    <row r="58" spans="1:53">
      <c r="A58" s="111"/>
      <c r="B58" s="105"/>
      <c r="C58" s="60" t="s">
        <v>14</v>
      </c>
      <c r="D58" s="14">
        <f t="shared" si="9"/>
        <v>5263.2</v>
      </c>
      <c r="E58" s="14">
        <f>E56+E57</f>
        <v>5263.2</v>
      </c>
      <c r="F58" s="14">
        <f t="shared" ref="F58:G58" si="10">F56+F57</f>
        <v>0</v>
      </c>
      <c r="G58" s="14">
        <f t="shared" si="10"/>
        <v>0</v>
      </c>
      <c r="H58" s="105"/>
      <c r="I58" s="105"/>
    </row>
    <row r="59" spans="1:53" ht="31.2">
      <c r="A59" s="109" t="s">
        <v>109</v>
      </c>
      <c r="B59" s="103" t="s">
        <v>108</v>
      </c>
      <c r="C59" s="60" t="s">
        <v>17</v>
      </c>
      <c r="D59" s="14">
        <f t="shared" si="9"/>
        <v>105</v>
      </c>
      <c r="E59" s="83">
        <v>105</v>
      </c>
      <c r="F59" s="14">
        <v>0</v>
      </c>
      <c r="G59" s="14">
        <v>0</v>
      </c>
      <c r="H59" s="103" t="s">
        <v>19</v>
      </c>
      <c r="I59" s="103" t="s">
        <v>24</v>
      </c>
    </row>
    <row r="60" spans="1:53" s="3" customFormat="1" ht="31.2">
      <c r="A60" s="110"/>
      <c r="B60" s="104"/>
      <c r="C60" s="60" t="s">
        <v>18</v>
      </c>
      <c r="D60" s="14">
        <f t="shared" si="9"/>
        <v>1995</v>
      </c>
      <c r="E60" s="14">
        <v>1995</v>
      </c>
      <c r="F60" s="14">
        <v>0</v>
      </c>
      <c r="G60" s="14">
        <v>0</v>
      </c>
      <c r="H60" s="104"/>
      <c r="I60" s="104"/>
      <c r="J60" s="54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39"/>
      <c r="AS60" s="39"/>
      <c r="AT60" s="39"/>
      <c r="AU60" s="39"/>
      <c r="AV60" s="39"/>
      <c r="AW60" s="39"/>
      <c r="AX60" s="39"/>
      <c r="AY60" s="39"/>
      <c r="AZ60" s="39"/>
      <c r="BA60" s="39"/>
    </row>
    <row r="61" spans="1:53">
      <c r="A61" s="111"/>
      <c r="B61" s="105"/>
      <c r="C61" s="60" t="s">
        <v>14</v>
      </c>
      <c r="D61" s="14">
        <f t="shared" si="9"/>
        <v>2100</v>
      </c>
      <c r="E61" s="14">
        <f>E60+E59</f>
        <v>2100</v>
      </c>
      <c r="F61" s="14">
        <f t="shared" ref="F61:G61" si="11">F60+F59</f>
        <v>0</v>
      </c>
      <c r="G61" s="14">
        <f t="shared" si="11"/>
        <v>0</v>
      </c>
      <c r="H61" s="105"/>
      <c r="I61" s="105"/>
    </row>
    <row r="62" spans="1:53" ht="63.75" customHeight="1">
      <c r="A62" s="62" t="s">
        <v>60</v>
      </c>
      <c r="B62" s="63" t="s">
        <v>7</v>
      </c>
      <c r="C62" s="63" t="s">
        <v>17</v>
      </c>
      <c r="D62" s="13">
        <f>E62+F62+G62</f>
        <v>0</v>
      </c>
      <c r="E62" s="13">
        <f>E63</f>
        <v>0</v>
      </c>
      <c r="F62" s="13">
        <f>F63</f>
        <v>0</v>
      </c>
      <c r="G62" s="13">
        <f t="shared" ref="G62" si="12">G63</f>
        <v>0</v>
      </c>
      <c r="H62" s="63" t="s">
        <v>19</v>
      </c>
      <c r="I62" s="63" t="s">
        <v>24</v>
      </c>
    </row>
    <row r="63" spans="1:53" ht="46.8">
      <c r="A63" s="61" t="s">
        <v>70</v>
      </c>
      <c r="B63" s="60" t="s">
        <v>8</v>
      </c>
      <c r="C63" s="60" t="s">
        <v>17</v>
      </c>
      <c r="D63" s="14">
        <f>E63+F63+G63</f>
        <v>0</v>
      </c>
      <c r="E63" s="14">
        <v>0</v>
      </c>
      <c r="F63" s="14">
        <v>0</v>
      </c>
      <c r="G63" s="14">
        <v>0</v>
      </c>
      <c r="H63" s="60" t="s">
        <v>19</v>
      </c>
      <c r="I63" s="60" t="s">
        <v>24</v>
      </c>
    </row>
    <row r="64" spans="1:53" s="3" customFormat="1" ht="62.4">
      <c r="A64" s="62" t="s">
        <v>61</v>
      </c>
      <c r="B64" s="63" t="s">
        <v>73</v>
      </c>
      <c r="C64" s="63" t="s">
        <v>17</v>
      </c>
      <c r="D64" s="13">
        <f>SUM(E64:G64)</f>
        <v>0</v>
      </c>
      <c r="E64" s="13">
        <f>E65</f>
        <v>0</v>
      </c>
      <c r="F64" s="13">
        <f t="shared" ref="F64:G64" si="13">F65</f>
        <v>0</v>
      </c>
      <c r="G64" s="13">
        <f t="shared" si="13"/>
        <v>0</v>
      </c>
      <c r="H64" s="60" t="s">
        <v>115</v>
      </c>
      <c r="I64" s="60" t="s">
        <v>24</v>
      </c>
      <c r="J64" s="54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/>
      <c r="AK64" s="39"/>
      <c r="AL64" s="39"/>
      <c r="AM64" s="39"/>
      <c r="AN64" s="39"/>
      <c r="AO64" s="39"/>
      <c r="AP64" s="39"/>
      <c r="AQ64" s="39"/>
      <c r="AR64" s="39"/>
      <c r="AS64" s="39"/>
      <c r="AT64" s="39"/>
      <c r="AU64" s="39"/>
      <c r="AV64" s="39"/>
      <c r="AW64" s="39"/>
      <c r="AX64" s="39"/>
      <c r="AY64" s="39"/>
      <c r="AZ64" s="39"/>
      <c r="BA64" s="39"/>
    </row>
    <row r="65" spans="1:53" s="3" customFormat="1" ht="78">
      <c r="A65" s="61" t="s">
        <v>81</v>
      </c>
      <c r="B65" s="60" t="s">
        <v>46</v>
      </c>
      <c r="C65" s="60" t="s">
        <v>17</v>
      </c>
      <c r="D65" s="13">
        <f>SUM(E65:G65)</f>
        <v>0</v>
      </c>
      <c r="E65" s="14">
        <v>0</v>
      </c>
      <c r="F65" s="14">
        <v>0</v>
      </c>
      <c r="G65" s="14">
        <v>0</v>
      </c>
      <c r="H65" s="60" t="s">
        <v>115</v>
      </c>
      <c r="I65" s="60" t="s">
        <v>24</v>
      </c>
      <c r="J65" s="54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39"/>
      <c r="AK65" s="39"/>
      <c r="AL65" s="39"/>
      <c r="AM65" s="39"/>
      <c r="AN65" s="39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</row>
    <row r="66" spans="1:53" s="3" customFormat="1" ht="60" customHeight="1">
      <c r="A66" s="136" t="s">
        <v>62</v>
      </c>
      <c r="B66" s="135" t="s">
        <v>9</v>
      </c>
      <c r="C66" s="63" t="s">
        <v>17</v>
      </c>
      <c r="D66" s="13">
        <f>E66+F66+G66</f>
        <v>348.78</v>
      </c>
      <c r="E66" s="79">
        <f>274+74.78</f>
        <v>348.78</v>
      </c>
      <c r="F66" s="13">
        <v>0</v>
      </c>
      <c r="G66" s="13">
        <v>0</v>
      </c>
      <c r="H66" s="135" t="s">
        <v>20</v>
      </c>
      <c r="I66" s="135" t="s">
        <v>25</v>
      </c>
      <c r="J66" s="54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  <c r="AF66" s="39"/>
      <c r="AG66" s="39"/>
      <c r="AH66" s="39"/>
      <c r="AI66" s="39"/>
      <c r="AJ66" s="39"/>
      <c r="AK66" s="39"/>
      <c r="AL66" s="39"/>
      <c r="AM66" s="39"/>
      <c r="AN66" s="39"/>
      <c r="AO66" s="39"/>
      <c r="AP66" s="39"/>
      <c r="AQ66" s="39"/>
      <c r="AR66" s="39"/>
      <c r="AS66" s="39"/>
      <c r="AT66" s="39"/>
      <c r="AU66" s="39"/>
      <c r="AV66" s="39"/>
      <c r="AW66" s="39"/>
      <c r="AX66" s="39"/>
      <c r="AY66" s="39"/>
      <c r="AZ66" s="39"/>
      <c r="BA66" s="39"/>
    </row>
    <row r="67" spans="1:53" s="3" customFormat="1" ht="42.75" customHeight="1">
      <c r="A67" s="136"/>
      <c r="B67" s="135"/>
      <c r="C67" s="63" t="s">
        <v>18</v>
      </c>
      <c r="D67" s="13">
        <f>E67+F67+G67</f>
        <v>3151.2</v>
      </c>
      <c r="E67" s="13">
        <v>3151.2</v>
      </c>
      <c r="F67" s="13">
        <v>0</v>
      </c>
      <c r="G67" s="13">
        <v>0</v>
      </c>
      <c r="H67" s="135"/>
      <c r="I67" s="135"/>
      <c r="J67" s="54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F67" s="39"/>
      <c r="AG67" s="39"/>
      <c r="AH67" s="39"/>
      <c r="AI67" s="39"/>
      <c r="AJ67" s="39"/>
      <c r="AK67" s="39"/>
      <c r="AL67" s="39"/>
      <c r="AM67" s="39"/>
      <c r="AN67" s="39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</row>
    <row r="68" spans="1:53" s="3" customFormat="1" ht="39" customHeight="1">
      <c r="A68" s="136"/>
      <c r="B68" s="135"/>
      <c r="C68" s="63" t="s">
        <v>14</v>
      </c>
      <c r="D68" s="13">
        <f>E68+F68+G68</f>
        <v>3499.9799999999996</v>
      </c>
      <c r="E68" s="13">
        <f>E66+E67</f>
        <v>3499.9799999999996</v>
      </c>
      <c r="F68" s="13">
        <v>0</v>
      </c>
      <c r="G68" s="13">
        <v>0</v>
      </c>
      <c r="H68" s="135"/>
      <c r="I68" s="135"/>
      <c r="J68" s="54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  <c r="AF68" s="39"/>
      <c r="AG68" s="39"/>
      <c r="AH68" s="39"/>
      <c r="AI68" s="39"/>
      <c r="AJ68" s="39"/>
      <c r="AK68" s="39"/>
      <c r="AL68" s="39"/>
      <c r="AM68" s="39"/>
      <c r="AN68" s="39"/>
      <c r="AO68" s="39"/>
      <c r="AP68" s="39"/>
      <c r="AQ68" s="39"/>
      <c r="AR68" s="39"/>
      <c r="AS68" s="39"/>
      <c r="AT68" s="39"/>
      <c r="AU68" s="39"/>
      <c r="AV68" s="39"/>
      <c r="AW68" s="39"/>
      <c r="AX68" s="39"/>
      <c r="AY68" s="39"/>
      <c r="AZ68" s="39"/>
      <c r="BA68" s="39"/>
    </row>
    <row r="69" spans="1:53" s="3" customFormat="1" ht="93.6">
      <c r="A69" s="62" t="s">
        <v>124</v>
      </c>
      <c r="B69" s="63" t="s">
        <v>97</v>
      </c>
      <c r="C69" s="63" t="s">
        <v>17</v>
      </c>
      <c r="D69" s="13">
        <f>E69+F69+G69</f>
        <v>134205.5</v>
      </c>
      <c r="E69" s="13">
        <v>42452.3</v>
      </c>
      <c r="F69" s="13">
        <v>46206.1</v>
      </c>
      <c r="G69" s="13">
        <v>45547.1</v>
      </c>
      <c r="H69" s="63" t="s">
        <v>19</v>
      </c>
      <c r="I69" s="63" t="s">
        <v>25</v>
      </c>
      <c r="J69" s="52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/>
      <c r="AK69" s="39"/>
      <c r="AL69" s="39"/>
      <c r="AM69" s="39"/>
      <c r="AN69" s="39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</row>
    <row r="70" spans="1:53" s="3" customFormat="1" ht="31.2">
      <c r="A70" s="160" t="s">
        <v>82</v>
      </c>
      <c r="B70" s="161"/>
      <c r="C70" s="19" t="s">
        <v>17</v>
      </c>
      <c r="D70" s="26">
        <f>E70+F70+G70</f>
        <v>165742.48000000001</v>
      </c>
      <c r="E70" s="26">
        <f>E69+E66+E64+E62+E50+E42+E38</f>
        <v>54829.279999999999</v>
      </c>
      <c r="F70" s="26">
        <f>F69+F66+F64+F62+F50+F42+F38</f>
        <v>56286.1</v>
      </c>
      <c r="G70" s="26">
        <f>G69+G66+G64+G62+G50+G42+G38</f>
        <v>54627.1</v>
      </c>
      <c r="H70" s="157"/>
      <c r="I70" s="157"/>
      <c r="J70" s="54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  <c r="AN70" s="39"/>
      <c r="AO70" s="39"/>
      <c r="AP70" s="39"/>
      <c r="AQ70" s="39"/>
      <c r="AR70" s="39"/>
      <c r="AS70" s="39"/>
      <c r="AT70" s="39"/>
      <c r="AU70" s="39"/>
      <c r="AV70" s="39"/>
      <c r="AW70" s="39"/>
      <c r="AX70" s="39"/>
      <c r="AY70" s="39"/>
      <c r="AZ70" s="39"/>
      <c r="BA70" s="39"/>
    </row>
    <row r="71" spans="1:53" s="3" customFormat="1" ht="31.2">
      <c r="A71" s="162"/>
      <c r="B71" s="163"/>
      <c r="C71" s="19" t="s">
        <v>18</v>
      </c>
      <c r="D71" s="26">
        <f t="shared" ref="D71:D72" si="14">E71+F71+G71</f>
        <v>10146.200000000001</v>
      </c>
      <c r="E71" s="26">
        <f>E67+E51</f>
        <v>10146.200000000001</v>
      </c>
      <c r="F71" s="26">
        <f>F67+F51</f>
        <v>0</v>
      </c>
      <c r="G71" s="26">
        <f>G67+G51</f>
        <v>0</v>
      </c>
      <c r="H71" s="158"/>
      <c r="I71" s="158"/>
      <c r="J71" s="54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/>
      <c r="AK71" s="39"/>
      <c r="AL71" s="39"/>
      <c r="AM71" s="39"/>
      <c r="AN71" s="39"/>
      <c r="AO71" s="39"/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</row>
    <row r="72" spans="1:53" s="3" customFormat="1" ht="29.25" customHeight="1">
      <c r="A72" s="164"/>
      <c r="B72" s="165"/>
      <c r="C72" s="19" t="s">
        <v>14</v>
      </c>
      <c r="D72" s="26">
        <f t="shared" si="14"/>
        <v>175888.68</v>
      </c>
      <c r="E72" s="26">
        <f>E70+E71</f>
        <v>64975.479999999996</v>
      </c>
      <c r="F72" s="26">
        <f t="shared" ref="F72:G72" si="15">F70+F71</f>
        <v>56286.1</v>
      </c>
      <c r="G72" s="26">
        <f t="shared" si="15"/>
        <v>54627.1</v>
      </c>
      <c r="H72" s="159"/>
      <c r="I72" s="159"/>
      <c r="J72" s="54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N72" s="39"/>
      <c r="AO72" s="39"/>
      <c r="AP72" s="39"/>
      <c r="AQ72" s="39"/>
      <c r="AR72" s="39"/>
      <c r="AS72" s="39"/>
      <c r="AT72" s="39"/>
      <c r="AU72" s="39"/>
      <c r="AV72" s="39"/>
      <c r="AW72" s="39"/>
      <c r="AX72" s="39"/>
      <c r="AY72" s="39"/>
      <c r="AZ72" s="39"/>
      <c r="BA72" s="39"/>
    </row>
    <row r="73" spans="1:53" s="4" customFormat="1" ht="29.25" customHeight="1">
      <c r="A73" s="108" t="s">
        <v>58</v>
      </c>
      <c r="B73" s="108"/>
      <c r="C73" s="108"/>
      <c r="D73" s="108"/>
      <c r="E73" s="108"/>
      <c r="F73" s="108"/>
      <c r="G73" s="108"/>
      <c r="H73" s="108"/>
      <c r="I73" s="108"/>
      <c r="J73" s="57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</row>
    <row r="74" spans="1:53" s="18" customFormat="1" ht="62.4">
      <c r="A74" s="62" t="s">
        <v>51</v>
      </c>
      <c r="B74" s="63" t="s">
        <v>28</v>
      </c>
      <c r="C74" s="63" t="s">
        <v>17</v>
      </c>
      <c r="D74" s="13">
        <f>E74+F74+G74</f>
        <v>8963.6116899999997</v>
      </c>
      <c r="E74" s="31">
        <f>E75+E76+E77+E78</f>
        <v>3092</v>
      </c>
      <c r="F74" s="31">
        <f t="shared" ref="F74:G74" si="16">F75+F76+F77+F78</f>
        <v>3423.6</v>
      </c>
      <c r="G74" s="31">
        <f t="shared" si="16"/>
        <v>2448.0116899999998</v>
      </c>
      <c r="H74" s="63" t="s">
        <v>19</v>
      </c>
      <c r="I74" s="63" t="s">
        <v>32</v>
      </c>
      <c r="J74" s="58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/>
      <c r="AM74" s="40"/>
      <c r="AN74" s="40"/>
      <c r="AO74" s="40"/>
      <c r="AP74" s="40"/>
      <c r="AQ74" s="40"/>
      <c r="AR74" s="40"/>
      <c r="AS74" s="40"/>
      <c r="AT74" s="40"/>
      <c r="AU74" s="40"/>
      <c r="AV74" s="40"/>
      <c r="AW74" s="40"/>
      <c r="AX74" s="40"/>
      <c r="AY74" s="40"/>
      <c r="AZ74" s="40"/>
      <c r="BA74" s="40"/>
    </row>
    <row r="75" spans="1:53" s="4" customFormat="1" ht="93.6">
      <c r="A75" s="84" t="s">
        <v>54</v>
      </c>
      <c r="B75" s="76" t="s">
        <v>49</v>
      </c>
      <c r="C75" s="76" t="s">
        <v>17</v>
      </c>
      <c r="D75" s="83">
        <f>E75+F75+G75</f>
        <v>6523.6116899999997</v>
      </c>
      <c r="E75" s="83">
        <f>2000+412</f>
        <v>2412</v>
      </c>
      <c r="F75" s="83">
        <f>2500+43.6</f>
        <v>2543.6</v>
      </c>
      <c r="G75" s="74">
        <f>2543.6-975.58831</f>
        <v>1568.0116899999998</v>
      </c>
      <c r="H75" s="76" t="s">
        <v>19</v>
      </c>
      <c r="I75" s="76" t="s">
        <v>33</v>
      </c>
      <c r="J75" s="57" t="s">
        <v>147</v>
      </c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</row>
    <row r="76" spans="1:53" s="4" customFormat="1" ht="46.8">
      <c r="A76" s="61" t="s">
        <v>55</v>
      </c>
      <c r="B76" s="60" t="s">
        <v>111</v>
      </c>
      <c r="C76" s="60" t="s">
        <v>17</v>
      </c>
      <c r="D76" s="14">
        <f>E76+F76+G76</f>
        <v>600</v>
      </c>
      <c r="E76" s="14">
        <v>200</v>
      </c>
      <c r="F76" s="14">
        <v>200</v>
      </c>
      <c r="G76" s="14">
        <v>200</v>
      </c>
      <c r="H76" s="60" t="s">
        <v>19</v>
      </c>
      <c r="I76" s="60" t="s">
        <v>33</v>
      </c>
      <c r="J76" s="57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</row>
    <row r="77" spans="1:53" s="4" customFormat="1" ht="46.8">
      <c r="A77" s="61" t="s">
        <v>56</v>
      </c>
      <c r="B77" s="60" t="s">
        <v>26</v>
      </c>
      <c r="C77" s="60" t="s">
        <v>17</v>
      </c>
      <c r="D77" s="14">
        <v>750</v>
      </c>
      <c r="E77" s="14">
        <v>230</v>
      </c>
      <c r="F77" s="14">
        <v>250</v>
      </c>
      <c r="G77" s="14">
        <v>250</v>
      </c>
      <c r="H77" s="60" t="s">
        <v>19</v>
      </c>
      <c r="I77" s="60" t="s">
        <v>33</v>
      </c>
      <c r="J77" s="57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</row>
    <row r="78" spans="1:53" s="4" customFormat="1" ht="46.8">
      <c r="A78" s="61" t="s">
        <v>133</v>
      </c>
      <c r="B78" s="60" t="s">
        <v>27</v>
      </c>
      <c r="C78" s="60" t="s">
        <v>17</v>
      </c>
      <c r="D78" s="14">
        <v>1290</v>
      </c>
      <c r="E78" s="83">
        <f>400-150</f>
        <v>250</v>
      </c>
      <c r="F78" s="14">
        <v>430</v>
      </c>
      <c r="G78" s="14">
        <v>430</v>
      </c>
      <c r="H78" s="60" t="s">
        <v>19</v>
      </c>
      <c r="I78" s="60" t="s">
        <v>33</v>
      </c>
      <c r="J78" s="57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</row>
    <row r="79" spans="1:53" s="4" customFormat="1" ht="96.75" customHeight="1">
      <c r="A79" s="62" t="s">
        <v>60</v>
      </c>
      <c r="B79" s="63" t="s">
        <v>97</v>
      </c>
      <c r="C79" s="63" t="s">
        <v>17</v>
      </c>
      <c r="D79" s="13">
        <f>E79+F79+G79</f>
        <v>44059.8</v>
      </c>
      <c r="E79" s="13">
        <v>13796</v>
      </c>
      <c r="F79" s="13">
        <v>14796</v>
      </c>
      <c r="G79" s="13">
        <v>15467.8</v>
      </c>
      <c r="H79" s="63" t="s">
        <v>19</v>
      </c>
      <c r="I79" s="63" t="s">
        <v>25</v>
      </c>
      <c r="J79" s="57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</row>
    <row r="80" spans="1:53" s="4" customFormat="1" ht="62.4">
      <c r="A80" s="106" t="s">
        <v>83</v>
      </c>
      <c r="B80" s="107"/>
      <c r="C80" s="19" t="s">
        <v>17</v>
      </c>
      <c r="D80" s="26">
        <f>D74+D79</f>
        <v>53023.411690000001</v>
      </c>
      <c r="E80" s="26">
        <f>E74+E79</f>
        <v>16888</v>
      </c>
      <c r="F80" s="26">
        <f t="shared" ref="F80:G80" si="17">F74+F79</f>
        <v>18219.599999999999</v>
      </c>
      <c r="G80" s="26">
        <f t="shared" si="17"/>
        <v>17915.811689999999</v>
      </c>
      <c r="H80" s="19" t="s">
        <v>19</v>
      </c>
      <c r="I80" s="20" t="s">
        <v>32</v>
      </c>
      <c r="J80" s="57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</row>
    <row r="81" spans="1:53" s="4" customFormat="1" ht="25.5" customHeight="1">
      <c r="A81" s="140" t="s">
        <v>59</v>
      </c>
      <c r="B81" s="140"/>
      <c r="C81" s="140"/>
      <c r="D81" s="140"/>
      <c r="E81" s="140"/>
      <c r="F81" s="140"/>
      <c r="G81" s="140"/>
      <c r="H81" s="140"/>
      <c r="I81" s="140"/>
      <c r="J81" s="57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</row>
    <row r="82" spans="1:53" s="4" customFormat="1" ht="46.8">
      <c r="A82" s="27">
        <v>1</v>
      </c>
      <c r="B82" s="19" t="s">
        <v>29</v>
      </c>
      <c r="C82" s="19" t="s">
        <v>17</v>
      </c>
      <c r="D82" s="26">
        <f>E82+F82+G82</f>
        <v>0</v>
      </c>
      <c r="E82" s="26">
        <v>0</v>
      </c>
      <c r="F82" s="26">
        <v>0</v>
      </c>
      <c r="G82" s="26">
        <v>0</v>
      </c>
      <c r="H82" s="19" t="s">
        <v>19</v>
      </c>
      <c r="I82" s="19" t="s">
        <v>23</v>
      </c>
      <c r="J82" s="57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</row>
    <row r="83" spans="1:53" s="4" customFormat="1" ht="23.25" customHeight="1">
      <c r="A83" s="108" t="s">
        <v>74</v>
      </c>
      <c r="B83" s="108"/>
      <c r="C83" s="108"/>
      <c r="D83" s="108"/>
      <c r="E83" s="108"/>
      <c r="F83" s="108"/>
      <c r="G83" s="108"/>
      <c r="H83" s="108"/>
      <c r="I83" s="108"/>
      <c r="J83" s="57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</row>
    <row r="84" spans="1:53" s="4" customFormat="1" ht="63" hidden="1" customHeight="1">
      <c r="A84" s="64">
        <v>1</v>
      </c>
      <c r="B84" s="63" t="s">
        <v>34</v>
      </c>
      <c r="C84" s="63" t="s">
        <v>17</v>
      </c>
      <c r="D84" s="13">
        <f>G84+F84+E84</f>
        <v>15002.800000000001</v>
      </c>
      <c r="E84" s="21">
        <f>E85</f>
        <v>4827.6000000000004</v>
      </c>
      <c r="F84" s="21">
        <f t="shared" ref="F84:G84" si="18">F85</f>
        <v>5087.6000000000004</v>
      </c>
      <c r="G84" s="21">
        <f t="shared" si="18"/>
        <v>5087.6000000000004</v>
      </c>
      <c r="H84" s="63" t="s">
        <v>30</v>
      </c>
      <c r="I84" s="135" t="s">
        <v>38</v>
      </c>
      <c r="J84" s="57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</row>
    <row r="85" spans="1:53" s="4" customFormat="1" ht="114" customHeight="1">
      <c r="A85" s="62">
        <v>1</v>
      </c>
      <c r="B85" s="63" t="s">
        <v>87</v>
      </c>
      <c r="C85" s="63" t="s">
        <v>17</v>
      </c>
      <c r="D85" s="13">
        <f t="shared" ref="D85:D111" si="19">SUM(E85:G85)</f>
        <v>15002.800000000001</v>
      </c>
      <c r="E85" s="13">
        <v>4827.6000000000004</v>
      </c>
      <c r="F85" s="13">
        <v>5087.6000000000004</v>
      </c>
      <c r="G85" s="13">
        <v>5087.6000000000004</v>
      </c>
      <c r="H85" s="63" t="s">
        <v>30</v>
      </c>
      <c r="I85" s="135"/>
      <c r="J85" s="59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</row>
    <row r="86" spans="1:53" s="4" customFormat="1" ht="171.6">
      <c r="A86" s="62" t="s">
        <v>52</v>
      </c>
      <c r="B86" s="63" t="s">
        <v>88</v>
      </c>
      <c r="C86" s="63" t="s">
        <v>17</v>
      </c>
      <c r="D86" s="13">
        <f>SUM(E86:G86)</f>
        <v>100</v>
      </c>
      <c r="E86" s="79">
        <f>500-400</f>
        <v>100</v>
      </c>
      <c r="F86" s="13">
        <v>0</v>
      </c>
      <c r="G86" s="13">
        <v>0</v>
      </c>
      <c r="H86" s="63" t="s">
        <v>19</v>
      </c>
      <c r="I86" s="63" t="s">
        <v>39</v>
      </c>
      <c r="J86" s="59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</row>
    <row r="87" spans="1:53" s="18" customFormat="1" ht="46.8">
      <c r="A87" s="62" t="s">
        <v>53</v>
      </c>
      <c r="B87" s="63" t="s">
        <v>35</v>
      </c>
      <c r="C87" s="63" t="s">
        <v>17</v>
      </c>
      <c r="D87" s="13">
        <f>D88+D89+D90+D91+D92+D94+277.3</f>
        <v>777.3</v>
      </c>
      <c r="E87" s="31">
        <f>+E88+E89+E90+E91+E92+E94+E93+277.3</f>
        <v>777.3</v>
      </c>
      <c r="F87" s="31">
        <f t="shared" ref="F87:G87" si="20">+F88+F89+F90+F91+F92+F94</f>
        <v>0</v>
      </c>
      <c r="G87" s="31">
        <f t="shared" si="20"/>
        <v>0</v>
      </c>
      <c r="H87" s="63" t="s">
        <v>19</v>
      </c>
      <c r="I87" s="63" t="s">
        <v>40</v>
      </c>
      <c r="J87" s="58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</row>
    <row r="88" spans="1:53" s="18" customFormat="1" ht="46.8">
      <c r="A88" s="61" t="s">
        <v>68</v>
      </c>
      <c r="B88" s="60" t="s">
        <v>110</v>
      </c>
      <c r="C88" s="60" t="s">
        <v>17</v>
      </c>
      <c r="D88" s="13">
        <v>50</v>
      </c>
      <c r="E88" s="49">
        <v>50</v>
      </c>
      <c r="F88" s="49">
        <v>0</v>
      </c>
      <c r="G88" s="49">
        <v>0</v>
      </c>
      <c r="H88" s="60" t="s">
        <v>19</v>
      </c>
      <c r="I88" s="60" t="s">
        <v>40</v>
      </c>
      <c r="J88" s="58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</row>
    <row r="89" spans="1:53" s="18" customFormat="1" ht="46.8">
      <c r="A89" s="61" t="s">
        <v>69</v>
      </c>
      <c r="B89" s="60" t="s">
        <v>112</v>
      </c>
      <c r="C89" s="60" t="s">
        <v>17</v>
      </c>
      <c r="D89" s="13">
        <v>50</v>
      </c>
      <c r="E89" s="49">
        <v>50</v>
      </c>
      <c r="F89" s="49">
        <v>0</v>
      </c>
      <c r="G89" s="49">
        <v>0</v>
      </c>
      <c r="H89" s="60" t="s">
        <v>19</v>
      </c>
      <c r="I89" s="60" t="s">
        <v>40</v>
      </c>
      <c r="J89" s="58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</row>
    <row r="90" spans="1:53" s="18" customFormat="1" ht="46.8">
      <c r="A90" s="61" t="s">
        <v>109</v>
      </c>
      <c r="B90" s="60" t="s">
        <v>126</v>
      </c>
      <c r="C90" s="60" t="s">
        <v>17</v>
      </c>
      <c r="D90" s="13">
        <v>50</v>
      </c>
      <c r="E90" s="49">
        <v>50</v>
      </c>
      <c r="F90" s="49">
        <v>0</v>
      </c>
      <c r="G90" s="49">
        <v>0</v>
      </c>
      <c r="H90" s="60" t="s">
        <v>19</v>
      </c>
      <c r="I90" s="60" t="s">
        <v>40</v>
      </c>
      <c r="J90" s="58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</row>
    <row r="91" spans="1:53" s="18" customFormat="1" ht="46.8">
      <c r="A91" s="61" t="s">
        <v>129</v>
      </c>
      <c r="B91" s="60" t="s">
        <v>127</v>
      </c>
      <c r="C91" s="60" t="s">
        <v>17</v>
      </c>
      <c r="D91" s="13">
        <v>50</v>
      </c>
      <c r="E91" s="49">
        <v>50</v>
      </c>
      <c r="F91" s="49">
        <v>0</v>
      </c>
      <c r="G91" s="49">
        <v>0</v>
      </c>
      <c r="H91" s="60" t="s">
        <v>19</v>
      </c>
      <c r="I91" s="60" t="s">
        <v>40</v>
      </c>
      <c r="J91" s="58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</row>
    <row r="92" spans="1:53" s="18" customFormat="1" ht="45.6" customHeight="1">
      <c r="A92" s="61" t="s">
        <v>130</v>
      </c>
      <c r="B92" s="60" t="s">
        <v>128</v>
      </c>
      <c r="C92" s="60" t="s">
        <v>17</v>
      </c>
      <c r="D92" s="13">
        <v>50</v>
      </c>
      <c r="E92" s="49">
        <v>50</v>
      </c>
      <c r="F92" s="49">
        <v>0</v>
      </c>
      <c r="G92" s="49">
        <v>0</v>
      </c>
      <c r="H92" s="60" t="s">
        <v>19</v>
      </c>
      <c r="I92" s="60" t="s">
        <v>40</v>
      </c>
      <c r="J92" s="58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</row>
    <row r="93" spans="1:53" s="18" customFormat="1" ht="1.2" hidden="1" customHeight="1">
      <c r="A93" s="67" t="s">
        <v>131</v>
      </c>
      <c r="B93" s="68" t="s">
        <v>135</v>
      </c>
      <c r="C93" s="66" t="s">
        <v>17</v>
      </c>
      <c r="D93" s="13">
        <v>0</v>
      </c>
      <c r="E93" s="49">
        <v>0</v>
      </c>
      <c r="F93" s="49">
        <v>0</v>
      </c>
      <c r="G93" s="49">
        <v>0</v>
      </c>
      <c r="H93" s="66" t="s">
        <v>19</v>
      </c>
      <c r="I93" s="66" t="s">
        <v>40</v>
      </c>
      <c r="J93" s="58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</row>
    <row r="94" spans="1:53" s="18" customFormat="1" ht="46.8">
      <c r="A94" s="67" t="s">
        <v>131</v>
      </c>
      <c r="B94" s="60" t="s">
        <v>132</v>
      </c>
      <c r="C94" s="60" t="s">
        <v>17</v>
      </c>
      <c r="D94" s="13">
        <f t="shared" ref="D94:D99" si="21">E94+F94+G94</f>
        <v>250</v>
      </c>
      <c r="E94" s="49">
        <v>250</v>
      </c>
      <c r="F94" s="49">
        <v>0</v>
      </c>
      <c r="G94" s="49">
        <v>0</v>
      </c>
      <c r="H94" s="60" t="s">
        <v>19</v>
      </c>
      <c r="I94" s="60" t="s">
        <v>41</v>
      </c>
      <c r="J94" s="58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</row>
    <row r="95" spans="1:53" s="18" customFormat="1" ht="46.8">
      <c r="A95" s="84" t="s">
        <v>137</v>
      </c>
      <c r="B95" s="76" t="s">
        <v>138</v>
      </c>
      <c r="C95" s="76" t="s">
        <v>17</v>
      </c>
      <c r="D95" s="79">
        <f>E95+F95+G95</f>
        <v>277.3</v>
      </c>
      <c r="E95" s="82">
        <v>277.3</v>
      </c>
      <c r="F95" s="82">
        <v>0</v>
      </c>
      <c r="G95" s="82">
        <v>0</v>
      </c>
      <c r="H95" s="76" t="s">
        <v>19</v>
      </c>
      <c r="I95" s="76" t="s">
        <v>41</v>
      </c>
      <c r="J95" s="58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F95" s="40"/>
      <c r="AG95" s="40"/>
      <c r="AH95" s="40"/>
      <c r="AI95" s="40"/>
      <c r="AJ95" s="40"/>
      <c r="AK95" s="40"/>
      <c r="AL95" s="40"/>
      <c r="AM95" s="40"/>
      <c r="AN95" s="40"/>
      <c r="AO95" s="40"/>
      <c r="AP95" s="40"/>
      <c r="AQ95" s="40"/>
      <c r="AR95" s="40"/>
      <c r="AS95" s="40"/>
      <c r="AT95" s="40"/>
      <c r="AU95" s="40"/>
      <c r="AV95" s="40"/>
      <c r="AW95" s="40"/>
      <c r="AX95" s="40"/>
      <c r="AY95" s="40"/>
      <c r="AZ95" s="40"/>
      <c r="BA95" s="40"/>
    </row>
    <row r="96" spans="1:53" s="18" customFormat="1" ht="62.4">
      <c r="A96" s="62" t="s">
        <v>60</v>
      </c>
      <c r="B96" s="63" t="s">
        <v>79</v>
      </c>
      <c r="C96" s="63" t="s">
        <v>17</v>
      </c>
      <c r="D96" s="13">
        <f t="shared" si="21"/>
        <v>855.10400000000004</v>
      </c>
      <c r="E96" s="79">
        <f>E97+E98+E98+E99+E100+E101-77.4</f>
        <v>855.10400000000004</v>
      </c>
      <c r="F96" s="13">
        <f t="shared" ref="F96" si="22">F97+F98+F99</f>
        <v>0</v>
      </c>
      <c r="G96" s="13">
        <f>G97+G98+G99</f>
        <v>0</v>
      </c>
      <c r="H96" s="63" t="s">
        <v>117</v>
      </c>
      <c r="I96" s="63" t="s">
        <v>41</v>
      </c>
      <c r="J96" s="58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0"/>
      <c r="AS96" s="40"/>
      <c r="AT96" s="40"/>
      <c r="AU96" s="40"/>
      <c r="AV96" s="40"/>
      <c r="AW96" s="40"/>
      <c r="AX96" s="40"/>
      <c r="AY96" s="40"/>
      <c r="AZ96" s="40"/>
      <c r="BA96" s="40"/>
    </row>
    <row r="97" spans="1:53" s="4" customFormat="1" ht="130.80000000000001" customHeight="1">
      <c r="A97" s="61" t="s">
        <v>70</v>
      </c>
      <c r="B97" s="77" t="s">
        <v>142</v>
      </c>
      <c r="C97" s="60" t="s">
        <v>17</v>
      </c>
      <c r="D97" s="14">
        <f t="shared" si="21"/>
        <v>598.404</v>
      </c>
      <c r="E97" s="83">
        <f>790.004-191.6</f>
        <v>598.404</v>
      </c>
      <c r="F97" s="14">
        <v>0</v>
      </c>
      <c r="G97" s="14">
        <v>0</v>
      </c>
      <c r="H97" s="72" t="s">
        <v>19</v>
      </c>
      <c r="I97" s="60" t="s">
        <v>42</v>
      </c>
      <c r="J97" s="57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</row>
    <row r="98" spans="1:53" s="4" customFormat="1" ht="249" customHeight="1">
      <c r="A98" s="61" t="s">
        <v>71</v>
      </c>
      <c r="B98" s="76" t="s">
        <v>143</v>
      </c>
      <c r="C98" s="60" t="s">
        <v>17</v>
      </c>
      <c r="D98" s="14">
        <f t="shared" si="21"/>
        <v>77.400000000000006</v>
      </c>
      <c r="E98" s="83">
        <f>170-92.6</f>
        <v>77.400000000000006</v>
      </c>
      <c r="F98" s="14">
        <v>0</v>
      </c>
      <c r="G98" s="14">
        <v>0</v>
      </c>
      <c r="H98" s="72" t="s">
        <v>19</v>
      </c>
      <c r="I98" s="60" t="s">
        <v>42</v>
      </c>
      <c r="J98" s="57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</row>
    <row r="99" spans="1:53" s="4" customFormat="1" ht="124.8">
      <c r="A99" s="61" t="s">
        <v>72</v>
      </c>
      <c r="B99" s="76" t="s">
        <v>144</v>
      </c>
      <c r="C99" s="60" t="s">
        <v>17</v>
      </c>
      <c r="D99" s="49">
        <f t="shared" si="21"/>
        <v>71.2</v>
      </c>
      <c r="E99" s="83">
        <f>172.4-101.2</f>
        <v>71.2</v>
      </c>
      <c r="F99" s="14">
        <v>0</v>
      </c>
      <c r="G99" s="14">
        <v>0</v>
      </c>
      <c r="H99" s="72" t="s">
        <v>19</v>
      </c>
      <c r="I99" s="60" t="s">
        <v>42</v>
      </c>
      <c r="J99" s="57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</row>
    <row r="100" spans="1:53" s="4" customFormat="1" ht="93.6">
      <c r="A100" s="80" t="s">
        <v>139</v>
      </c>
      <c r="B100" s="76" t="s">
        <v>141</v>
      </c>
      <c r="C100" s="76" t="s">
        <v>17</v>
      </c>
      <c r="D100" s="82">
        <f>E100+F100+G100</f>
        <v>97.6</v>
      </c>
      <c r="E100" s="83">
        <v>97.6</v>
      </c>
      <c r="F100" s="83">
        <v>0</v>
      </c>
      <c r="G100" s="83">
        <v>0</v>
      </c>
      <c r="H100" s="76" t="s">
        <v>19</v>
      </c>
      <c r="I100" s="76" t="s">
        <v>42</v>
      </c>
      <c r="J100" s="57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</row>
    <row r="101" spans="1:53" s="4" customFormat="1" ht="140.4" customHeight="1">
      <c r="A101" s="80" t="s">
        <v>140</v>
      </c>
      <c r="B101" s="81" t="s">
        <v>145</v>
      </c>
      <c r="C101" s="76" t="s">
        <v>17</v>
      </c>
      <c r="D101" s="82">
        <f>E101+F101+G101</f>
        <v>10.5</v>
      </c>
      <c r="E101" s="83">
        <v>10.5</v>
      </c>
      <c r="F101" s="83">
        <v>0</v>
      </c>
      <c r="G101" s="83">
        <v>0</v>
      </c>
      <c r="H101" s="76" t="s">
        <v>19</v>
      </c>
      <c r="I101" s="76" t="s">
        <v>42</v>
      </c>
      <c r="J101" s="57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</row>
    <row r="102" spans="1:53" s="4" customFormat="1" ht="49.2" customHeight="1">
      <c r="A102" s="144" t="s">
        <v>61</v>
      </c>
      <c r="B102" s="141" t="s">
        <v>77</v>
      </c>
      <c r="C102" s="85" t="s">
        <v>17</v>
      </c>
      <c r="D102" s="75">
        <f>SUM(E102:G102)</f>
        <v>7790</v>
      </c>
      <c r="E102" s="75">
        <f>1700+850</f>
        <v>2550</v>
      </c>
      <c r="F102" s="75">
        <f>1700+920</f>
        <v>2620</v>
      </c>
      <c r="G102" s="75">
        <f>1700+920</f>
        <v>2620</v>
      </c>
      <c r="H102" s="137" t="s">
        <v>19</v>
      </c>
      <c r="I102" s="137" t="s">
        <v>78</v>
      </c>
      <c r="J102" s="59" t="s">
        <v>148</v>
      </c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</row>
    <row r="103" spans="1:53" s="4" customFormat="1" ht="33.6" customHeight="1">
      <c r="A103" s="145"/>
      <c r="B103" s="142"/>
      <c r="C103" s="85" t="s">
        <v>18</v>
      </c>
      <c r="D103" s="75">
        <v>0</v>
      </c>
      <c r="E103" s="75">
        <v>0</v>
      </c>
      <c r="F103" s="75">
        <v>0</v>
      </c>
      <c r="G103" s="75">
        <v>0</v>
      </c>
      <c r="H103" s="138"/>
      <c r="I103" s="138"/>
      <c r="J103" s="57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</row>
    <row r="104" spans="1:53" s="4" customFormat="1">
      <c r="A104" s="146"/>
      <c r="B104" s="143"/>
      <c r="C104" s="85" t="s">
        <v>14</v>
      </c>
      <c r="D104" s="75">
        <f>D102+D103</f>
        <v>7790</v>
      </c>
      <c r="E104" s="75">
        <f>1700+850</f>
        <v>2550</v>
      </c>
      <c r="F104" s="75">
        <f>F102</f>
        <v>2620</v>
      </c>
      <c r="G104" s="75">
        <f>G102</f>
        <v>2620</v>
      </c>
      <c r="H104" s="139"/>
      <c r="I104" s="139"/>
      <c r="J104" s="57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</row>
    <row r="105" spans="1:53" s="4" customFormat="1" ht="69.75" customHeight="1">
      <c r="A105" s="149" t="s">
        <v>84</v>
      </c>
      <c r="B105" s="150"/>
      <c r="C105" s="19" t="s">
        <v>17</v>
      </c>
      <c r="D105" s="26">
        <f>D85+D86+D87+D96+D102</f>
        <v>24525.204000000002</v>
      </c>
      <c r="E105" s="26">
        <f>E102+E96+E87+E86+E85</f>
        <v>9110.0040000000008</v>
      </c>
      <c r="F105" s="26">
        <f>F102+F96+F87+F86+F85</f>
        <v>7707.6</v>
      </c>
      <c r="G105" s="26">
        <f>G102+G96+G87+G86+G85</f>
        <v>7707.6</v>
      </c>
      <c r="H105" s="19" t="s">
        <v>19</v>
      </c>
      <c r="I105" s="19" t="s">
        <v>40</v>
      </c>
      <c r="J105" s="57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</row>
    <row r="106" spans="1:53" s="4" customFormat="1" hidden="1">
      <c r="A106" s="147"/>
      <c r="B106" s="148"/>
      <c r="C106" s="28"/>
      <c r="D106" s="29"/>
      <c r="E106" s="30"/>
      <c r="F106" s="30"/>
      <c r="G106" s="30"/>
      <c r="H106" s="148"/>
      <c r="I106" s="148"/>
      <c r="J106" s="57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</row>
    <row r="107" spans="1:53" s="4" customFormat="1" hidden="1">
      <c r="A107" s="147"/>
      <c r="B107" s="148"/>
      <c r="C107" s="28"/>
      <c r="D107" s="29"/>
      <c r="E107" s="30"/>
      <c r="F107" s="30"/>
      <c r="G107" s="30"/>
      <c r="H107" s="148"/>
      <c r="I107" s="148"/>
      <c r="J107" s="57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</row>
    <row r="108" spans="1:53" s="4" customFormat="1" hidden="1">
      <c r="A108" s="147"/>
      <c r="B108" s="148"/>
      <c r="C108" s="28"/>
      <c r="D108" s="29"/>
      <c r="E108" s="30"/>
      <c r="F108" s="30"/>
      <c r="G108" s="30"/>
      <c r="H108" s="148"/>
      <c r="I108" s="148"/>
      <c r="J108" s="57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</row>
    <row r="109" spans="1:53" s="4" customFormat="1" ht="24.75" customHeight="1">
      <c r="A109" s="134" t="s">
        <v>75</v>
      </c>
      <c r="B109" s="134"/>
      <c r="C109" s="134"/>
      <c r="D109" s="134"/>
      <c r="E109" s="134"/>
      <c r="F109" s="134"/>
      <c r="G109" s="134"/>
      <c r="H109" s="134"/>
      <c r="I109" s="134"/>
      <c r="J109" s="57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</row>
    <row r="110" spans="1:53" s="4" customFormat="1" ht="78.75" hidden="1" customHeight="1">
      <c r="A110" s="64">
        <v>8</v>
      </c>
      <c r="B110" s="63" t="s">
        <v>36</v>
      </c>
      <c r="C110" s="63" t="s">
        <v>17</v>
      </c>
      <c r="D110" s="13">
        <f>D111</f>
        <v>4000</v>
      </c>
      <c r="E110" s="13">
        <f t="shared" ref="E110:G110" si="23">E111</f>
        <v>2000</v>
      </c>
      <c r="F110" s="13">
        <f t="shared" si="23"/>
        <v>2000</v>
      </c>
      <c r="G110" s="13">
        <f t="shared" si="23"/>
        <v>0</v>
      </c>
      <c r="H110" s="63" t="s">
        <v>19</v>
      </c>
      <c r="I110" s="135" t="s">
        <v>43</v>
      </c>
      <c r="J110" s="57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</row>
    <row r="111" spans="1:53" s="4" customFormat="1" ht="175.5" customHeight="1">
      <c r="A111" s="62" t="s">
        <v>51</v>
      </c>
      <c r="B111" s="63" t="s">
        <v>37</v>
      </c>
      <c r="C111" s="63" t="s">
        <v>17</v>
      </c>
      <c r="D111" s="13">
        <f t="shared" si="19"/>
        <v>4000</v>
      </c>
      <c r="E111" s="13">
        <v>2000</v>
      </c>
      <c r="F111" s="13">
        <v>2000</v>
      </c>
      <c r="G111" s="13">
        <v>0</v>
      </c>
      <c r="H111" s="63" t="s">
        <v>19</v>
      </c>
      <c r="I111" s="135"/>
      <c r="J111" s="57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</row>
    <row r="112" spans="1:53" s="4" customFormat="1" ht="20.25" customHeight="1">
      <c r="A112" s="108" t="s">
        <v>76</v>
      </c>
      <c r="B112" s="108"/>
      <c r="C112" s="108"/>
      <c r="D112" s="108"/>
      <c r="E112" s="108"/>
      <c r="F112" s="108"/>
      <c r="G112" s="108"/>
      <c r="H112" s="108"/>
      <c r="I112" s="108"/>
      <c r="J112" s="57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</row>
    <row r="113" spans="1:53" s="4" customFormat="1" ht="31.2">
      <c r="A113" s="136">
        <v>1</v>
      </c>
      <c r="B113" s="135" t="s">
        <v>44</v>
      </c>
      <c r="C113" s="63" t="s">
        <v>17</v>
      </c>
      <c r="D113" s="13">
        <f>SUM(E113:G113)</f>
        <v>0</v>
      </c>
      <c r="E113" s="21">
        <v>0</v>
      </c>
      <c r="F113" s="21">
        <v>0</v>
      </c>
      <c r="G113" s="21">
        <v>0</v>
      </c>
      <c r="H113" s="135" t="s">
        <v>19</v>
      </c>
      <c r="I113" s="135" t="s">
        <v>45</v>
      </c>
      <c r="J113" s="57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</row>
    <row r="114" spans="1:53" s="4" customFormat="1" ht="31.2">
      <c r="A114" s="136"/>
      <c r="B114" s="135"/>
      <c r="C114" s="63" t="s">
        <v>18</v>
      </c>
      <c r="D114" s="13">
        <v>0</v>
      </c>
      <c r="E114" s="21">
        <v>0</v>
      </c>
      <c r="F114" s="21">
        <v>0</v>
      </c>
      <c r="G114" s="21">
        <v>0</v>
      </c>
      <c r="H114" s="135"/>
      <c r="I114" s="135"/>
      <c r="J114" s="57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</row>
    <row r="115" spans="1:53" s="4" customFormat="1">
      <c r="A115" s="136"/>
      <c r="B115" s="135"/>
      <c r="C115" s="63" t="s">
        <v>14</v>
      </c>
      <c r="D115" s="13">
        <f>SUM(E115:G115)</f>
        <v>0</v>
      </c>
      <c r="E115" s="21">
        <f>E113+E114</f>
        <v>0</v>
      </c>
      <c r="F115" s="21">
        <f t="shared" ref="F115:G115" si="24">F113+F114</f>
        <v>0</v>
      </c>
      <c r="G115" s="21">
        <f t="shared" si="24"/>
        <v>0</v>
      </c>
      <c r="H115" s="135"/>
      <c r="I115" s="135"/>
      <c r="J115" s="57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</row>
    <row r="116" spans="1:53" s="4" customFormat="1" ht="26.25" customHeight="1">
      <c r="A116" s="108" t="s">
        <v>96</v>
      </c>
      <c r="B116" s="108"/>
      <c r="C116" s="108"/>
      <c r="D116" s="108"/>
      <c r="E116" s="108"/>
      <c r="F116" s="108"/>
      <c r="G116" s="108"/>
      <c r="H116" s="108"/>
      <c r="I116" s="108"/>
      <c r="J116" s="57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</row>
    <row r="117" spans="1:53" s="4" customFormat="1" ht="93.6">
      <c r="A117" s="62" t="s">
        <v>51</v>
      </c>
      <c r="B117" s="63" t="s">
        <v>104</v>
      </c>
      <c r="C117" s="63" t="s">
        <v>17</v>
      </c>
      <c r="D117" s="13">
        <f>E117+F117+G117</f>
        <v>1500</v>
      </c>
      <c r="E117" s="21">
        <v>1500</v>
      </c>
      <c r="F117" s="21">
        <v>0</v>
      </c>
      <c r="G117" s="21">
        <v>0</v>
      </c>
      <c r="H117" s="63" t="s">
        <v>105</v>
      </c>
      <c r="I117" s="63" t="s">
        <v>104</v>
      </c>
      <c r="J117" s="57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</row>
    <row r="118" spans="1:53" s="4" customFormat="1" ht="31.2">
      <c r="A118" s="127" t="s">
        <v>86</v>
      </c>
      <c r="B118" s="127"/>
      <c r="C118" s="19" t="s">
        <v>17</v>
      </c>
      <c r="D118" s="26">
        <f>D70+D80+D82+D105+D111+D113+D117</f>
        <v>248791.09569000002</v>
      </c>
      <c r="E118" s="26">
        <f>E117+E113+E111+E105+E82+E80+E70</f>
        <v>84327.284</v>
      </c>
      <c r="F118" s="26">
        <f>F117+F113+F111+F105+F82+F80+F70</f>
        <v>84213.299999999988</v>
      </c>
      <c r="G118" s="26">
        <f>G117+G113+G111+G105+G82+G80+G70</f>
        <v>80250.511689999999</v>
      </c>
      <c r="H118" s="128"/>
      <c r="I118" s="129"/>
      <c r="J118" s="57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</row>
    <row r="119" spans="1:53" s="4" customFormat="1" ht="34.200000000000003" customHeight="1">
      <c r="A119" s="127"/>
      <c r="B119" s="127"/>
      <c r="C119" s="19" t="s">
        <v>18</v>
      </c>
      <c r="D119" s="26">
        <f>D71+D103+D114</f>
        <v>10146.200000000001</v>
      </c>
      <c r="E119" s="26">
        <f>E114+E103+E71</f>
        <v>10146.200000000001</v>
      </c>
      <c r="F119" s="26">
        <f>F114+F103+F71</f>
        <v>0</v>
      </c>
      <c r="G119" s="26">
        <f>G114+G103+G71</f>
        <v>0</v>
      </c>
      <c r="H119" s="130"/>
      <c r="I119" s="131"/>
      <c r="J119" s="57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</row>
    <row r="120" spans="1:53" s="4" customFormat="1">
      <c r="A120" s="127"/>
      <c r="B120" s="127"/>
      <c r="C120" s="19" t="s">
        <v>14</v>
      </c>
      <c r="D120" s="26">
        <f>D118+D119</f>
        <v>258937.29569000003</v>
      </c>
      <c r="E120" s="26">
        <f t="shared" ref="E120:G120" si="25">E118+E119</f>
        <v>94473.483999999997</v>
      </c>
      <c r="F120" s="26">
        <f t="shared" si="25"/>
        <v>84213.299999999988</v>
      </c>
      <c r="G120" s="26">
        <f t="shared" si="25"/>
        <v>80250.511689999999</v>
      </c>
      <c r="H120" s="132"/>
      <c r="I120" s="133"/>
      <c r="J120" s="57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</row>
    <row r="121" spans="1:53" s="4" customFormat="1" ht="31.2">
      <c r="A121" s="115" t="s">
        <v>85</v>
      </c>
      <c r="B121" s="116"/>
      <c r="C121" s="34" t="s">
        <v>17</v>
      </c>
      <c r="D121" s="69">
        <f t="shared" ref="D121:G122" si="26">D118+D33</f>
        <v>253950.85688000001</v>
      </c>
      <c r="E121" s="69">
        <f t="shared" si="26"/>
        <v>85447.814079999996</v>
      </c>
      <c r="F121" s="69">
        <f t="shared" si="26"/>
        <v>86276.94279999999</v>
      </c>
      <c r="G121" s="69">
        <f t="shared" si="26"/>
        <v>82226.100000000006</v>
      </c>
      <c r="H121" s="121"/>
      <c r="I121" s="122"/>
      <c r="J121" s="57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</row>
    <row r="122" spans="1:53" s="4" customFormat="1" ht="31.2">
      <c r="A122" s="117"/>
      <c r="B122" s="118"/>
      <c r="C122" s="34" t="s">
        <v>18</v>
      </c>
      <c r="D122" s="69">
        <f t="shared" si="26"/>
        <v>46958.632689999999</v>
      </c>
      <c r="E122" s="69">
        <f t="shared" si="26"/>
        <v>11405.5</v>
      </c>
      <c r="F122" s="69">
        <f t="shared" si="26"/>
        <v>13777</v>
      </c>
      <c r="G122" s="69">
        <f t="shared" si="26"/>
        <v>21776.132689999999</v>
      </c>
      <c r="H122" s="123"/>
      <c r="I122" s="124"/>
      <c r="J122" s="57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</row>
    <row r="123" spans="1:53" s="4" customFormat="1">
      <c r="A123" s="119"/>
      <c r="B123" s="120"/>
      <c r="C123" s="34" t="s">
        <v>14</v>
      </c>
      <c r="D123" s="70">
        <f>D120+D35</f>
        <v>300909.48957000003</v>
      </c>
      <c r="E123" s="69">
        <f>E121+E122</f>
        <v>96853.314079999996</v>
      </c>
      <c r="F123" s="69">
        <f>F121+F122</f>
        <v>100053.94279999999</v>
      </c>
      <c r="G123" s="69">
        <f>G121+G122</f>
        <v>104002.23269</v>
      </c>
      <c r="H123" s="125"/>
      <c r="I123" s="126"/>
      <c r="J123" s="57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</row>
    <row r="124" spans="1:53" s="4" customFormat="1">
      <c r="A124" s="17"/>
      <c r="B124" s="9"/>
      <c r="C124" s="10"/>
      <c r="D124" s="11"/>
      <c r="E124" s="12"/>
      <c r="F124" s="12"/>
      <c r="G124" s="12"/>
      <c r="H124" s="9"/>
      <c r="I124" s="10"/>
      <c r="J124" s="57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</row>
    <row r="125" spans="1:53" s="4" customFormat="1">
      <c r="A125" s="17"/>
      <c r="B125" s="9"/>
      <c r="C125" s="10"/>
      <c r="D125" s="11"/>
      <c r="E125" s="12"/>
      <c r="F125" s="12"/>
      <c r="G125" s="12"/>
      <c r="H125" s="9"/>
      <c r="I125" s="10"/>
      <c r="J125" s="57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</row>
    <row r="126" spans="1:53" s="4" customFormat="1">
      <c r="A126" s="17"/>
      <c r="B126" s="9"/>
      <c r="C126" s="10"/>
      <c r="D126" s="78">
        <f>279058.58+74.78</f>
        <v>279133.36000000004</v>
      </c>
      <c r="E126" s="12"/>
      <c r="F126" s="12"/>
      <c r="G126" s="12"/>
      <c r="H126" s="9"/>
      <c r="I126" s="10"/>
      <c r="J126" s="57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</row>
    <row r="127" spans="1:53" s="4" customFormat="1">
      <c r="A127" s="17"/>
      <c r="B127" s="9"/>
      <c r="C127" s="10"/>
      <c r="D127" s="78">
        <f>D123-D126</f>
        <v>21776.12956999999</v>
      </c>
      <c r="E127" s="12"/>
      <c r="F127" s="12"/>
      <c r="G127" s="12"/>
      <c r="H127" s="9"/>
      <c r="I127" s="10"/>
      <c r="J127" s="57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</row>
    <row r="128" spans="1:53" s="4" customFormat="1">
      <c r="A128" s="17"/>
      <c r="B128" s="9"/>
      <c r="C128" s="10"/>
      <c r="D128" s="11"/>
      <c r="E128" s="12"/>
      <c r="F128" s="12"/>
      <c r="G128" s="12"/>
      <c r="H128" s="9"/>
      <c r="I128" s="10"/>
      <c r="J128" s="57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</row>
    <row r="129" spans="1:53" s="4" customFormat="1">
      <c r="A129" s="17"/>
      <c r="B129" s="9"/>
      <c r="C129" s="10"/>
      <c r="D129" s="11"/>
      <c r="E129" s="12"/>
      <c r="F129" s="12"/>
      <c r="G129" s="12"/>
      <c r="H129" s="9"/>
      <c r="I129" s="10"/>
      <c r="J129" s="57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</row>
    <row r="130" spans="1:53" s="4" customFormat="1">
      <c r="A130" s="17"/>
      <c r="B130" s="9"/>
      <c r="C130" s="10"/>
      <c r="D130" s="11"/>
      <c r="E130" s="12"/>
      <c r="F130" s="12"/>
      <c r="G130" s="12"/>
      <c r="H130" s="9"/>
      <c r="I130" s="10"/>
      <c r="J130" s="57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</row>
    <row r="131" spans="1:53" s="4" customFormat="1">
      <c r="A131" s="17"/>
      <c r="B131" s="9"/>
      <c r="C131" s="10"/>
      <c r="D131" s="11"/>
      <c r="E131" s="12"/>
      <c r="F131" s="12"/>
      <c r="G131" s="12"/>
      <c r="H131" s="9"/>
      <c r="I131" s="10"/>
      <c r="J131" s="57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</row>
    <row r="132" spans="1:53" s="4" customFormat="1">
      <c r="A132" s="17"/>
      <c r="B132" s="9"/>
      <c r="C132" s="10"/>
      <c r="D132" s="11"/>
      <c r="E132" s="12"/>
      <c r="F132" s="12"/>
      <c r="G132" s="12"/>
      <c r="H132" s="9"/>
      <c r="I132" s="10"/>
      <c r="J132" s="57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</row>
    <row r="133" spans="1:53" s="4" customFormat="1">
      <c r="A133" s="17"/>
      <c r="B133" s="9"/>
      <c r="C133" s="10"/>
      <c r="D133" s="11"/>
      <c r="E133" s="12"/>
      <c r="F133" s="12"/>
      <c r="G133" s="12"/>
      <c r="H133" s="9"/>
      <c r="I133" s="10"/>
      <c r="J133" s="57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</row>
    <row r="134" spans="1:53" s="4" customFormat="1">
      <c r="A134" s="17"/>
      <c r="B134" s="9"/>
      <c r="C134" s="10"/>
      <c r="D134" s="11"/>
      <c r="E134" s="12"/>
      <c r="F134" s="12"/>
      <c r="G134" s="12"/>
      <c r="H134" s="9"/>
      <c r="I134" s="10"/>
      <c r="J134" s="57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</row>
    <row r="135" spans="1:53" s="4" customFormat="1">
      <c r="A135" s="17"/>
      <c r="B135" s="9"/>
      <c r="C135" s="10"/>
      <c r="D135" s="11"/>
      <c r="E135" s="12"/>
      <c r="F135" s="12"/>
      <c r="G135" s="12"/>
      <c r="H135" s="9"/>
      <c r="I135" s="10"/>
      <c r="J135" s="57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</row>
    <row r="136" spans="1:53" s="4" customFormat="1">
      <c r="A136" s="17"/>
      <c r="B136" s="9"/>
      <c r="C136" s="10"/>
      <c r="D136" s="11"/>
      <c r="E136" s="12"/>
      <c r="F136" s="12"/>
      <c r="G136" s="12"/>
      <c r="H136" s="9"/>
      <c r="I136" s="10"/>
      <c r="J136" s="57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</row>
    <row r="137" spans="1:53" s="4" customFormat="1">
      <c r="A137" s="17"/>
      <c r="B137" s="9"/>
      <c r="C137" s="10"/>
      <c r="D137" s="11"/>
      <c r="E137" s="12"/>
      <c r="F137" s="12"/>
      <c r="G137" s="12"/>
      <c r="H137" s="9"/>
      <c r="I137" s="10"/>
      <c r="J137" s="57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</row>
    <row r="138" spans="1:53" s="4" customFormat="1">
      <c r="A138" s="17"/>
      <c r="B138" s="9"/>
      <c r="C138" s="10"/>
      <c r="D138" s="11"/>
      <c r="E138" s="12"/>
      <c r="F138" s="12"/>
      <c r="G138" s="12"/>
      <c r="H138" s="9"/>
      <c r="I138" s="10"/>
      <c r="J138" s="57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</row>
    <row r="139" spans="1:53" s="4" customFormat="1">
      <c r="A139" s="17"/>
      <c r="B139" s="9"/>
      <c r="C139" s="10"/>
      <c r="D139" s="11"/>
      <c r="E139" s="12"/>
      <c r="F139" s="12"/>
      <c r="G139" s="12"/>
      <c r="H139" s="9"/>
      <c r="I139" s="10"/>
      <c r="J139" s="57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</row>
    <row r="140" spans="1:53" s="4" customFormat="1">
      <c r="A140" s="17"/>
      <c r="B140" s="9"/>
      <c r="C140" s="10"/>
      <c r="D140" s="11"/>
      <c r="E140" s="12"/>
      <c r="F140" s="12"/>
      <c r="G140" s="12"/>
      <c r="H140" s="9"/>
      <c r="I140" s="10"/>
      <c r="J140" s="57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</row>
    <row r="141" spans="1:53" s="4" customFormat="1">
      <c r="A141" s="17"/>
      <c r="B141" s="9"/>
      <c r="C141" s="10"/>
      <c r="D141" s="11"/>
      <c r="E141" s="12"/>
      <c r="F141" s="12"/>
      <c r="G141" s="12"/>
      <c r="H141" s="9"/>
      <c r="I141" s="10"/>
      <c r="J141" s="57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</row>
    <row r="142" spans="1:53" s="4" customFormat="1">
      <c r="A142" s="17"/>
      <c r="B142" s="9"/>
      <c r="C142" s="10"/>
      <c r="D142" s="11"/>
      <c r="E142" s="12"/>
      <c r="F142" s="12"/>
      <c r="G142" s="12"/>
      <c r="H142" s="9"/>
      <c r="I142" s="10"/>
      <c r="J142" s="57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</row>
    <row r="143" spans="1:53" s="4" customFormat="1">
      <c r="A143" s="17"/>
      <c r="B143" s="9"/>
      <c r="C143" s="10"/>
      <c r="D143" s="11"/>
      <c r="E143" s="12"/>
      <c r="F143" s="12"/>
      <c r="G143" s="12"/>
      <c r="H143" s="9"/>
      <c r="I143" s="10"/>
      <c r="J143" s="57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</row>
    <row r="144" spans="1:53" s="4" customFormat="1">
      <c r="A144" s="17"/>
      <c r="B144" s="9"/>
      <c r="C144" s="10"/>
      <c r="D144" s="11"/>
      <c r="E144" s="12"/>
      <c r="F144" s="12"/>
      <c r="G144" s="12"/>
      <c r="H144" s="9"/>
      <c r="I144" s="10"/>
      <c r="J144" s="57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</row>
    <row r="145" spans="1:53" s="4" customFormat="1">
      <c r="A145" s="17"/>
      <c r="B145" s="9"/>
      <c r="C145" s="10"/>
      <c r="D145" s="11"/>
      <c r="E145" s="12"/>
      <c r="F145" s="12"/>
      <c r="G145" s="12"/>
      <c r="H145" s="9"/>
      <c r="I145" s="10"/>
      <c r="J145" s="57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</row>
    <row r="146" spans="1:53" s="4" customFormat="1">
      <c r="A146" s="17"/>
      <c r="B146" s="9"/>
      <c r="C146" s="10"/>
      <c r="D146" s="11"/>
      <c r="E146" s="12"/>
      <c r="F146" s="12"/>
      <c r="G146" s="12"/>
      <c r="H146" s="9"/>
      <c r="I146" s="10"/>
      <c r="J146" s="57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</row>
    <row r="147" spans="1:53" s="4" customFormat="1">
      <c r="A147" s="17"/>
      <c r="B147" s="9"/>
      <c r="C147" s="10"/>
      <c r="D147" s="11"/>
      <c r="E147" s="12"/>
      <c r="F147" s="12"/>
      <c r="G147" s="12"/>
      <c r="H147" s="9"/>
      <c r="I147" s="10"/>
      <c r="J147" s="57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</row>
    <row r="148" spans="1:53" s="4" customFormat="1">
      <c r="A148" s="17"/>
      <c r="B148" s="9"/>
      <c r="C148" s="10"/>
      <c r="D148" s="11"/>
      <c r="E148" s="12"/>
      <c r="F148" s="12"/>
      <c r="G148" s="12"/>
      <c r="H148" s="9"/>
      <c r="I148" s="10"/>
      <c r="J148" s="57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</row>
    <row r="149" spans="1:53" s="4" customFormat="1">
      <c r="A149" s="17"/>
      <c r="B149" s="9"/>
      <c r="C149" s="10"/>
      <c r="D149" s="11"/>
      <c r="E149" s="12"/>
      <c r="F149" s="12"/>
      <c r="G149" s="12"/>
      <c r="H149" s="9"/>
      <c r="I149" s="10"/>
      <c r="J149" s="57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</row>
    <row r="150" spans="1:53" s="4" customFormat="1">
      <c r="A150" s="17"/>
      <c r="B150" s="9"/>
      <c r="C150" s="10"/>
      <c r="D150" s="11"/>
      <c r="E150" s="12"/>
      <c r="F150" s="12"/>
      <c r="G150" s="12"/>
      <c r="H150" s="9"/>
      <c r="I150" s="10"/>
      <c r="J150" s="57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</row>
    <row r="151" spans="1:53" s="4" customFormat="1">
      <c r="A151" s="17"/>
      <c r="B151" s="9"/>
      <c r="C151" s="10"/>
      <c r="D151" s="11"/>
      <c r="E151" s="12"/>
      <c r="F151" s="12"/>
      <c r="G151" s="12"/>
      <c r="H151" s="9"/>
      <c r="I151" s="10"/>
      <c r="J151" s="57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</row>
    <row r="152" spans="1:53" s="4" customFormat="1">
      <c r="A152" s="17"/>
      <c r="B152" s="9"/>
      <c r="C152" s="10"/>
      <c r="D152" s="11"/>
      <c r="E152" s="12"/>
      <c r="F152" s="12"/>
      <c r="G152" s="12"/>
      <c r="H152" s="9"/>
      <c r="I152" s="10"/>
      <c r="J152" s="57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</row>
    <row r="153" spans="1:53" s="4" customFormat="1">
      <c r="A153" s="17"/>
      <c r="B153" s="9"/>
      <c r="C153" s="10"/>
      <c r="D153" s="11"/>
      <c r="E153" s="12"/>
      <c r="F153" s="12"/>
      <c r="G153" s="12"/>
      <c r="H153" s="9"/>
      <c r="I153" s="10"/>
      <c r="J153" s="57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</row>
    <row r="154" spans="1:53" s="4" customFormat="1">
      <c r="A154" s="17"/>
      <c r="B154" s="9"/>
      <c r="C154" s="10"/>
      <c r="D154" s="11"/>
      <c r="E154" s="12"/>
      <c r="F154" s="12"/>
      <c r="G154" s="12"/>
      <c r="H154" s="9"/>
      <c r="I154" s="10"/>
      <c r="J154" s="57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</row>
    <row r="155" spans="1:53" s="4" customFormat="1">
      <c r="A155" s="17"/>
      <c r="B155" s="9"/>
      <c r="C155" s="10"/>
      <c r="D155" s="11"/>
      <c r="E155" s="12"/>
      <c r="F155" s="12"/>
      <c r="G155" s="12"/>
      <c r="H155" s="9"/>
      <c r="I155" s="10"/>
      <c r="J155" s="57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</row>
    <row r="156" spans="1:53" s="4" customFormat="1">
      <c r="A156" s="17"/>
      <c r="B156" s="9"/>
      <c r="C156" s="10"/>
      <c r="D156" s="11"/>
      <c r="E156" s="12"/>
      <c r="F156" s="12"/>
      <c r="G156" s="12"/>
      <c r="H156" s="9"/>
      <c r="I156" s="10"/>
      <c r="J156" s="57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</row>
    <row r="157" spans="1:53" s="4" customFormat="1">
      <c r="A157" s="17"/>
      <c r="B157" s="9"/>
      <c r="C157" s="10"/>
      <c r="D157" s="11"/>
      <c r="E157" s="12"/>
      <c r="F157" s="12"/>
      <c r="G157" s="12"/>
      <c r="H157" s="9"/>
      <c r="I157" s="10"/>
      <c r="J157" s="57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</row>
    <row r="158" spans="1:53" s="4" customFormat="1">
      <c r="A158" s="17"/>
      <c r="B158" s="9"/>
      <c r="C158" s="10"/>
      <c r="D158" s="11"/>
      <c r="E158" s="12"/>
      <c r="F158" s="12"/>
      <c r="G158" s="12"/>
      <c r="H158" s="9"/>
      <c r="I158" s="10"/>
      <c r="J158" s="57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</row>
    <row r="159" spans="1:53" s="4" customFormat="1">
      <c r="A159" s="17"/>
      <c r="B159" s="9"/>
      <c r="C159" s="10"/>
      <c r="D159" s="11"/>
      <c r="E159" s="12"/>
      <c r="F159" s="12"/>
      <c r="G159" s="12"/>
      <c r="H159" s="9"/>
      <c r="I159" s="10"/>
      <c r="J159" s="57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</row>
    <row r="160" spans="1:53" s="4" customFormat="1">
      <c r="A160" s="17"/>
      <c r="B160" s="9"/>
      <c r="C160" s="10"/>
      <c r="D160" s="11"/>
      <c r="E160" s="12"/>
      <c r="F160" s="12"/>
      <c r="G160" s="12"/>
      <c r="H160" s="9"/>
      <c r="I160" s="10"/>
      <c r="J160" s="57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</row>
    <row r="161" spans="1:53" s="4" customFormat="1">
      <c r="A161" s="17"/>
      <c r="B161" s="9"/>
      <c r="C161" s="10"/>
      <c r="D161" s="11"/>
      <c r="E161" s="12"/>
      <c r="F161" s="12"/>
      <c r="G161" s="12"/>
      <c r="H161" s="9"/>
      <c r="I161" s="10"/>
      <c r="J161" s="57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</row>
    <row r="162" spans="1:53" s="4" customFormat="1">
      <c r="A162" s="17"/>
      <c r="B162" s="9"/>
      <c r="C162" s="10"/>
      <c r="D162" s="11"/>
      <c r="E162" s="12"/>
      <c r="F162" s="12"/>
      <c r="G162" s="12"/>
      <c r="H162" s="9"/>
      <c r="I162" s="10"/>
      <c r="J162" s="57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</row>
    <row r="163" spans="1:53" s="4" customFormat="1">
      <c r="A163" s="17"/>
      <c r="B163" s="9"/>
      <c r="C163" s="10"/>
      <c r="D163" s="11"/>
      <c r="E163" s="12"/>
      <c r="F163" s="12"/>
      <c r="G163" s="12"/>
      <c r="H163" s="9"/>
      <c r="I163" s="10"/>
      <c r="J163" s="57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</row>
    <row r="164" spans="1:53" s="4" customFormat="1">
      <c r="A164" s="17"/>
      <c r="B164" s="9"/>
      <c r="C164" s="10"/>
      <c r="D164" s="11"/>
      <c r="E164" s="12"/>
      <c r="F164" s="12"/>
      <c r="G164" s="12"/>
      <c r="H164" s="9"/>
      <c r="I164" s="10"/>
      <c r="J164" s="57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</row>
    <row r="165" spans="1:53" s="4" customFormat="1">
      <c r="A165" s="17"/>
      <c r="B165" s="9"/>
      <c r="C165" s="10"/>
      <c r="D165" s="11"/>
      <c r="E165" s="12"/>
      <c r="F165" s="12"/>
      <c r="G165" s="12"/>
      <c r="H165" s="9"/>
      <c r="I165" s="10"/>
      <c r="J165" s="57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</row>
    <row r="166" spans="1:53" s="4" customFormat="1">
      <c r="A166" s="17"/>
      <c r="B166" s="9"/>
      <c r="C166" s="10"/>
      <c r="D166" s="11"/>
      <c r="E166" s="12"/>
      <c r="F166" s="12"/>
      <c r="G166" s="12"/>
      <c r="H166" s="9"/>
      <c r="I166" s="10"/>
      <c r="J166" s="57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</row>
    <row r="167" spans="1:53" s="4" customFormat="1">
      <c r="A167" s="17"/>
      <c r="B167" s="9"/>
      <c r="C167" s="10"/>
      <c r="D167" s="11"/>
      <c r="E167" s="12"/>
      <c r="F167" s="12"/>
      <c r="G167" s="12"/>
      <c r="H167" s="9"/>
      <c r="I167" s="10"/>
      <c r="J167" s="57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</row>
    <row r="168" spans="1:53" s="4" customFormat="1">
      <c r="A168" s="17"/>
      <c r="B168" s="9"/>
      <c r="C168" s="10"/>
      <c r="D168" s="11"/>
      <c r="E168" s="12"/>
      <c r="F168" s="12"/>
      <c r="G168" s="12"/>
      <c r="H168" s="9"/>
      <c r="I168" s="10"/>
      <c r="J168" s="57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</row>
    <row r="169" spans="1:53" s="4" customFormat="1">
      <c r="A169" s="17"/>
      <c r="B169" s="9"/>
      <c r="C169" s="10"/>
      <c r="D169" s="11"/>
      <c r="E169" s="12"/>
      <c r="F169" s="12"/>
      <c r="G169" s="12"/>
      <c r="H169" s="9"/>
      <c r="I169" s="10"/>
      <c r="J169" s="57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</row>
    <row r="170" spans="1:53" s="4" customFormat="1">
      <c r="A170" s="17"/>
      <c r="B170" s="9"/>
      <c r="C170" s="10"/>
      <c r="D170" s="11"/>
      <c r="E170" s="12"/>
      <c r="F170" s="12"/>
      <c r="G170" s="12"/>
      <c r="H170" s="9"/>
      <c r="I170" s="10"/>
      <c r="J170" s="57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</row>
    <row r="171" spans="1:53" s="4" customFormat="1">
      <c r="A171" s="17"/>
      <c r="B171" s="9"/>
      <c r="C171" s="10"/>
      <c r="D171" s="11"/>
      <c r="E171" s="12"/>
      <c r="F171" s="12"/>
      <c r="G171" s="12"/>
      <c r="H171" s="9"/>
      <c r="I171" s="10"/>
      <c r="J171" s="57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</row>
    <row r="172" spans="1:53" s="4" customFormat="1">
      <c r="A172" s="17"/>
      <c r="B172" s="9"/>
      <c r="C172" s="10"/>
      <c r="D172" s="11"/>
      <c r="E172" s="12"/>
      <c r="F172" s="12"/>
      <c r="G172" s="12"/>
      <c r="H172" s="9"/>
      <c r="I172" s="10"/>
      <c r="J172" s="57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</row>
    <row r="173" spans="1:53" s="4" customFormat="1">
      <c r="A173" s="17"/>
      <c r="B173" s="9"/>
      <c r="C173" s="10"/>
      <c r="D173" s="11"/>
      <c r="E173" s="12"/>
      <c r="F173" s="12"/>
      <c r="G173" s="12"/>
      <c r="H173" s="9"/>
      <c r="I173" s="10"/>
      <c r="J173" s="57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</row>
    <row r="174" spans="1:53" s="4" customFormat="1">
      <c r="A174" s="17"/>
      <c r="B174" s="9"/>
      <c r="C174" s="10"/>
      <c r="D174" s="11"/>
      <c r="E174" s="12"/>
      <c r="F174" s="12"/>
      <c r="G174" s="12"/>
      <c r="H174" s="9"/>
      <c r="I174" s="10"/>
      <c r="J174" s="57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</row>
    <row r="175" spans="1:53" s="4" customFormat="1">
      <c r="A175" s="17"/>
      <c r="B175" s="9"/>
      <c r="C175" s="10"/>
      <c r="D175" s="11"/>
      <c r="E175" s="12"/>
      <c r="F175" s="12"/>
      <c r="G175" s="12"/>
      <c r="H175" s="9"/>
      <c r="I175" s="10"/>
      <c r="J175" s="57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</row>
    <row r="176" spans="1:53" s="4" customFormat="1">
      <c r="A176" s="17"/>
      <c r="B176" s="9"/>
      <c r="C176" s="10"/>
      <c r="D176" s="11"/>
      <c r="E176" s="12"/>
      <c r="F176" s="12"/>
      <c r="G176" s="12"/>
      <c r="H176" s="9"/>
      <c r="I176" s="10"/>
      <c r="J176" s="57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</row>
    <row r="177" spans="1:53" s="4" customFormat="1">
      <c r="A177" s="17"/>
      <c r="B177" s="9"/>
      <c r="C177" s="10"/>
      <c r="D177" s="11"/>
      <c r="E177" s="12"/>
      <c r="F177" s="12"/>
      <c r="G177" s="12"/>
      <c r="H177" s="9"/>
      <c r="I177" s="10"/>
      <c r="J177" s="57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</row>
    <row r="178" spans="1:53" s="4" customFormat="1">
      <c r="A178" s="17"/>
      <c r="B178" s="9"/>
      <c r="C178" s="10"/>
      <c r="D178" s="11"/>
      <c r="E178" s="12"/>
      <c r="F178" s="12"/>
      <c r="G178" s="12"/>
      <c r="H178" s="9"/>
      <c r="I178" s="10"/>
      <c r="J178" s="57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</row>
    <row r="179" spans="1:53" s="4" customFormat="1">
      <c r="A179" s="17"/>
      <c r="B179" s="9"/>
      <c r="C179" s="10"/>
      <c r="D179" s="11"/>
      <c r="E179" s="12"/>
      <c r="F179" s="12"/>
      <c r="G179" s="12"/>
      <c r="H179" s="9"/>
      <c r="I179" s="10"/>
      <c r="J179" s="57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</row>
    <row r="180" spans="1:53" s="4" customFormat="1">
      <c r="A180" s="17"/>
      <c r="B180" s="9"/>
      <c r="C180" s="10"/>
      <c r="D180" s="11"/>
      <c r="E180" s="12"/>
      <c r="F180" s="12"/>
      <c r="G180" s="12"/>
      <c r="H180" s="9"/>
      <c r="I180" s="10"/>
      <c r="J180" s="57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</row>
    <row r="181" spans="1:53" s="4" customFormat="1">
      <c r="A181" s="17"/>
      <c r="B181" s="9"/>
      <c r="C181" s="10"/>
      <c r="D181" s="11"/>
      <c r="E181" s="12"/>
      <c r="F181" s="12"/>
      <c r="G181" s="12"/>
      <c r="H181" s="9"/>
      <c r="I181" s="10"/>
      <c r="J181" s="57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</row>
    <row r="182" spans="1:53" s="4" customFormat="1">
      <c r="A182" s="17"/>
      <c r="B182" s="9"/>
      <c r="C182" s="10"/>
      <c r="D182" s="11"/>
      <c r="E182" s="12"/>
      <c r="F182" s="12"/>
      <c r="G182" s="12"/>
      <c r="H182" s="9"/>
      <c r="I182" s="10"/>
      <c r="J182" s="57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</row>
    <row r="183" spans="1:53" s="4" customFormat="1">
      <c r="A183" s="17"/>
      <c r="B183" s="9"/>
      <c r="C183" s="10"/>
      <c r="D183" s="11"/>
      <c r="E183" s="12"/>
      <c r="F183" s="12"/>
      <c r="G183" s="12"/>
      <c r="H183" s="9"/>
      <c r="I183" s="10"/>
      <c r="J183" s="57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</row>
    <row r="184" spans="1:53" s="4" customFormat="1">
      <c r="A184" s="17"/>
      <c r="B184" s="9"/>
      <c r="C184" s="10"/>
      <c r="D184" s="11"/>
      <c r="E184" s="12"/>
      <c r="F184" s="12"/>
      <c r="G184" s="12"/>
      <c r="H184" s="9"/>
      <c r="I184" s="10"/>
      <c r="J184" s="57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</row>
    <row r="185" spans="1:53" s="4" customFormat="1">
      <c r="A185" s="17"/>
      <c r="B185" s="9"/>
      <c r="C185" s="10"/>
      <c r="D185" s="11"/>
      <c r="E185" s="12"/>
      <c r="F185" s="12"/>
      <c r="G185" s="12"/>
      <c r="H185" s="9"/>
      <c r="I185" s="10"/>
      <c r="J185" s="57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</row>
    <row r="186" spans="1:53" s="4" customFormat="1">
      <c r="A186" s="17"/>
      <c r="B186" s="9"/>
      <c r="C186" s="10"/>
      <c r="D186" s="11"/>
      <c r="E186" s="12"/>
      <c r="F186" s="12"/>
      <c r="G186" s="12"/>
      <c r="H186" s="9"/>
      <c r="I186" s="10"/>
      <c r="J186" s="57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</row>
    <row r="187" spans="1:53" s="4" customFormat="1">
      <c r="A187" s="17"/>
      <c r="B187" s="9"/>
      <c r="C187" s="10"/>
      <c r="D187" s="11"/>
      <c r="E187" s="12"/>
      <c r="F187" s="12"/>
      <c r="G187" s="12"/>
      <c r="H187" s="9"/>
      <c r="I187" s="10"/>
      <c r="J187" s="57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</row>
    <row r="188" spans="1:53" s="4" customFormat="1">
      <c r="A188" s="17"/>
      <c r="B188" s="9"/>
      <c r="C188" s="10"/>
      <c r="D188" s="11"/>
      <c r="E188" s="12"/>
      <c r="F188" s="12"/>
      <c r="G188" s="12"/>
      <c r="H188" s="9"/>
      <c r="I188" s="10"/>
      <c r="J188" s="57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</row>
    <row r="189" spans="1:53" s="4" customFormat="1">
      <c r="A189" s="17"/>
      <c r="B189" s="9"/>
      <c r="C189" s="10"/>
      <c r="D189" s="11"/>
      <c r="E189" s="12"/>
      <c r="F189" s="12"/>
      <c r="G189" s="12"/>
      <c r="H189" s="9"/>
      <c r="I189" s="10"/>
      <c r="J189" s="57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</row>
    <row r="190" spans="1:53" s="4" customFormat="1">
      <c r="A190" s="17"/>
      <c r="B190" s="9"/>
      <c r="C190" s="10"/>
      <c r="D190" s="11"/>
      <c r="E190" s="12"/>
      <c r="F190" s="12"/>
      <c r="G190" s="12"/>
      <c r="H190" s="9"/>
      <c r="I190" s="10"/>
      <c r="J190" s="57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</row>
    <row r="191" spans="1:53" s="4" customFormat="1">
      <c r="A191" s="17"/>
      <c r="B191" s="9"/>
      <c r="C191" s="10"/>
      <c r="D191" s="11"/>
      <c r="E191" s="12"/>
      <c r="F191" s="12"/>
      <c r="G191" s="12"/>
      <c r="H191" s="9"/>
      <c r="I191" s="10"/>
      <c r="J191" s="57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</row>
    <row r="192" spans="1:53" s="4" customFormat="1">
      <c r="A192" s="17"/>
      <c r="B192" s="9"/>
      <c r="C192" s="10"/>
      <c r="D192" s="11"/>
      <c r="E192" s="12"/>
      <c r="F192" s="12"/>
      <c r="G192" s="12"/>
      <c r="H192" s="9"/>
      <c r="I192" s="10"/>
      <c r="J192" s="57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</row>
    <row r="193" spans="1:53" s="4" customFormat="1">
      <c r="A193" s="17"/>
      <c r="B193" s="9"/>
      <c r="C193" s="10"/>
      <c r="D193" s="11"/>
      <c r="E193" s="12"/>
      <c r="F193" s="12"/>
      <c r="G193" s="12"/>
      <c r="H193" s="9"/>
      <c r="I193" s="10"/>
      <c r="J193" s="57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</row>
    <row r="194" spans="1:53" s="4" customFormat="1">
      <c r="A194" s="17"/>
      <c r="B194" s="9"/>
      <c r="C194" s="10"/>
      <c r="D194" s="11"/>
      <c r="E194" s="12"/>
      <c r="F194" s="12"/>
      <c r="G194" s="12"/>
      <c r="H194" s="9"/>
      <c r="I194" s="10"/>
      <c r="J194" s="57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</row>
    <row r="195" spans="1:53" s="4" customFormat="1">
      <c r="A195" s="17"/>
      <c r="B195" s="9"/>
      <c r="C195" s="10"/>
      <c r="D195" s="11"/>
      <c r="E195" s="12"/>
      <c r="F195" s="12"/>
      <c r="G195" s="12"/>
      <c r="H195" s="9"/>
      <c r="I195" s="10"/>
      <c r="J195" s="57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</row>
    <row r="196" spans="1:53" s="4" customFormat="1">
      <c r="A196" s="17"/>
      <c r="B196" s="9"/>
      <c r="C196" s="10"/>
      <c r="D196" s="11"/>
      <c r="E196" s="12"/>
      <c r="F196" s="12"/>
      <c r="G196" s="12"/>
      <c r="H196" s="9"/>
      <c r="I196" s="10"/>
      <c r="J196" s="57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</row>
    <row r="197" spans="1:53" s="4" customFormat="1">
      <c r="A197" s="17"/>
      <c r="B197" s="9"/>
      <c r="C197" s="10"/>
      <c r="D197" s="11"/>
      <c r="E197" s="12"/>
      <c r="F197" s="12"/>
      <c r="G197" s="12"/>
      <c r="H197" s="9"/>
      <c r="I197" s="10"/>
      <c r="J197" s="57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</row>
    <row r="198" spans="1:53" s="4" customFormat="1">
      <c r="A198" s="17"/>
      <c r="B198" s="9"/>
      <c r="C198" s="10"/>
      <c r="D198" s="11"/>
      <c r="E198" s="12"/>
      <c r="F198" s="12"/>
      <c r="G198" s="12"/>
      <c r="H198" s="9"/>
      <c r="I198" s="10"/>
      <c r="J198" s="57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</row>
    <row r="199" spans="1:53" s="4" customFormat="1">
      <c r="A199" s="17"/>
      <c r="B199" s="9"/>
      <c r="C199" s="10"/>
      <c r="D199" s="11"/>
      <c r="E199" s="12"/>
      <c r="F199" s="12"/>
      <c r="G199" s="12"/>
      <c r="H199" s="9"/>
      <c r="I199" s="10"/>
      <c r="J199" s="57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</row>
    <row r="200" spans="1:53" s="4" customFormat="1">
      <c r="A200" s="17"/>
      <c r="B200" s="9"/>
      <c r="C200" s="10"/>
      <c r="D200" s="11"/>
      <c r="E200" s="12"/>
      <c r="F200" s="12"/>
      <c r="G200" s="12"/>
      <c r="H200" s="9"/>
      <c r="I200" s="10"/>
      <c r="J200" s="57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</row>
    <row r="201" spans="1:53" s="4" customFormat="1">
      <c r="A201" s="17"/>
      <c r="B201" s="9"/>
      <c r="C201" s="10"/>
      <c r="D201" s="11"/>
      <c r="E201" s="12"/>
      <c r="F201" s="12"/>
      <c r="G201" s="12"/>
      <c r="H201" s="9"/>
      <c r="I201" s="10"/>
      <c r="J201" s="57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</row>
    <row r="202" spans="1:53" s="4" customFormat="1">
      <c r="A202" s="17"/>
      <c r="B202" s="9"/>
      <c r="C202" s="10"/>
      <c r="D202" s="11"/>
      <c r="E202" s="12"/>
      <c r="F202" s="12"/>
      <c r="G202" s="12"/>
      <c r="H202" s="9"/>
      <c r="I202" s="10"/>
      <c r="J202" s="57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</row>
    <row r="203" spans="1:53" s="4" customFormat="1">
      <c r="A203" s="17"/>
      <c r="B203" s="9"/>
      <c r="C203" s="10"/>
      <c r="D203" s="11"/>
      <c r="E203" s="12"/>
      <c r="F203" s="12"/>
      <c r="G203" s="12"/>
      <c r="H203" s="9"/>
      <c r="I203" s="10"/>
      <c r="J203" s="57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</row>
    <row r="204" spans="1:53" s="4" customFormat="1">
      <c r="A204" s="17"/>
      <c r="B204" s="9"/>
      <c r="C204" s="10"/>
      <c r="D204" s="11"/>
      <c r="E204" s="12"/>
      <c r="F204" s="12"/>
      <c r="G204" s="12"/>
      <c r="H204" s="9"/>
      <c r="I204" s="10"/>
      <c r="J204" s="57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</row>
    <row r="205" spans="1:53" s="4" customFormat="1">
      <c r="A205" s="17"/>
      <c r="B205" s="9"/>
      <c r="C205" s="10"/>
      <c r="D205" s="11"/>
      <c r="E205" s="12"/>
      <c r="F205" s="12"/>
      <c r="G205" s="12"/>
      <c r="H205" s="9"/>
      <c r="I205" s="10"/>
      <c r="J205" s="57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</row>
    <row r="206" spans="1:53" s="4" customFormat="1">
      <c r="A206" s="17"/>
      <c r="B206" s="9"/>
      <c r="C206" s="10"/>
      <c r="D206" s="11"/>
      <c r="E206" s="12"/>
      <c r="F206" s="12"/>
      <c r="G206" s="12"/>
      <c r="H206" s="9"/>
      <c r="I206" s="10"/>
      <c r="J206" s="57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</row>
    <row r="207" spans="1:53" s="4" customFormat="1">
      <c r="A207" s="17"/>
      <c r="B207" s="9"/>
      <c r="C207" s="10"/>
      <c r="D207" s="11"/>
      <c r="E207" s="12"/>
      <c r="F207" s="12"/>
      <c r="G207" s="12"/>
      <c r="H207" s="9"/>
      <c r="I207" s="10"/>
      <c r="J207" s="57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</row>
    <row r="208" spans="1:53" s="4" customFormat="1">
      <c r="A208" s="17"/>
      <c r="B208" s="9"/>
      <c r="C208" s="10"/>
      <c r="D208" s="11"/>
      <c r="E208" s="12"/>
      <c r="F208" s="12"/>
      <c r="G208" s="12"/>
      <c r="H208" s="9"/>
      <c r="I208" s="10"/>
      <c r="J208" s="57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</row>
    <row r="209" spans="1:53" s="4" customFormat="1">
      <c r="A209" s="17"/>
      <c r="B209" s="9"/>
      <c r="C209" s="10"/>
      <c r="D209" s="11"/>
      <c r="E209" s="12"/>
      <c r="F209" s="12"/>
      <c r="G209" s="12"/>
      <c r="H209" s="9"/>
      <c r="I209" s="10"/>
      <c r="J209" s="57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</row>
    <row r="210" spans="1:53" s="4" customFormat="1">
      <c r="A210" s="17"/>
      <c r="B210" s="9"/>
      <c r="C210" s="10"/>
      <c r="D210" s="11"/>
      <c r="E210" s="12"/>
      <c r="F210" s="12"/>
      <c r="G210" s="12"/>
      <c r="H210" s="9"/>
      <c r="I210" s="10"/>
      <c r="J210" s="57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</row>
    <row r="211" spans="1:53" s="4" customFormat="1">
      <c r="A211" s="17"/>
      <c r="B211" s="9"/>
      <c r="C211" s="10"/>
      <c r="D211" s="11"/>
      <c r="E211" s="12"/>
      <c r="F211" s="12"/>
      <c r="G211" s="12"/>
      <c r="H211" s="9"/>
      <c r="I211" s="10"/>
      <c r="J211" s="57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</row>
    <row r="212" spans="1:53" s="4" customFormat="1">
      <c r="A212" s="17"/>
      <c r="B212" s="9"/>
      <c r="C212" s="10"/>
      <c r="D212" s="11"/>
      <c r="E212" s="12"/>
      <c r="F212" s="12"/>
      <c r="G212" s="12"/>
      <c r="H212" s="9"/>
      <c r="I212" s="10"/>
      <c r="J212" s="57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</row>
    <row r="213" spans="1:53" s="4" customFormat="1">
      <c r="A213" s="17"/>
      <c r="B213" s="9"/>
      <c r="C213" s="10"/>
      <c r="D213" s="11"/>
      <c r="E213" s="12"/>
      <c r="F213" s="12"/>
      <c r="G213" s="12"/>
      <c r="H213" s="9"/>
      <c r="I213" s="10"/>
      <c r="J213" s="57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</row>
    <row r="214" spans="1:53" s="4" customFormat="1">
      <c r="A214" s="17"/>
      <c r="B214" s="9"/>
      <c r="C214" s="10"/>
      <c r="D214" s="11"/>
      <c r="E214" s="12"/>
      <c r="F214" s="12"/>
      <c r="G214" s="12"/>
      <c r="H214" s="9"/>
      <c r="I214" s="10"/>
      <c r="J214" s="57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</row>
    <row r="215" spans="1:53" s="4" customFormat="1">
      <c r="A215" s="17"/>
      <c r="B215" s="9"/>
      <c r="C215" s="10"/>
      <c r="D215" s="11"/>
      <c r="E215" s="12"/>
      <c r="F215" s="12"/>
      <c r="G215" s="12"/>
      <c r="H215" s="9"/>
      <c r="I215" s="10"/>
      <c r="J215" s="57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</row>
    <row r="216" spans="1:53" s="4" customFormat="1">
      <c r="A216" s="17"/>
      <c r="B216" s="9"/>
      <c r="C216" s="10"/>
      <c r="D216" s="11"/>
      <c r="E216" s="12"/>
      <c r="F216" s="12"/>
      <c r="G216" s="12"/>
      <c r="H216" s="9"/>
      <c r="I216" s="10"/>
      <c r="J216" s="57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</row>
    <row r="217" spans="1:53" s="4" customFormat="1">
      <c r="A217" s="17"/>
      <c r="B217" s="9"/>
      <c r="C217" s="10"/>
      <c r="D217" s="11"/>
      <c r="E217" s="12"/>
      <c r="F217" s="12"/>
      <c r="G217" s="12"/>
      <c r="H217" s="9"/>
      <c r="I217" s="10"/>
      <c r="J217" s="57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</row>
    <row r="218" spans="1:53" s="4" customFormat="1">
      <c r="A218" s="17"/>
      <c r="B218" s="9"/>
      <c r="C218" s="10"/>
      <c r="D218" s="11"/>
      <c r="E218" s="12"/>
      <c r="F218" s="12"/>
      <c r="G218" s="12"/>
      <c r="H218" s="9"/>
      <c r="I218" s="10"/>
      <c r="J218" s="57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</row>
    <row r="219" spans="1:53" s="4" customFormat="1">
      <c r="A219" s="17"/>
      <c r="B219" s="9"/>
      <c r="C219" s="10"/>
      <c r="D219" s="11"/>
      <c r="E219" s="12"/>
      <c r="F219" s="12"/>
      <c r="G219" s="12"/>
      <c r="H219" s="9"/>
      <c r="I219" s="10"/>
      <c r="J219" s="57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</row>
    <row r="220" spans="1:53" s="4" customFormat="1">
      <c r="A220" s="17"/>
      <c r="B220" s="9"/>
      <c r="C220" s="10"/>
      <c r="D220" s="11"/>
      <c r="E220" s="12"/>
      <c r="F220" s="12"/>
      <c r="G220" s="12"/>
      <c r="H220" s="9"/>
      <c r="I220" s="10"/>
      <c r="J220" s="57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</row>
    <row r="221" spans="1:53" s="4" customFormat="1">
      <c r="A221" s="17"/>
      <c r="B221" s="9"/>
      <c r="C221" s="10"/>
      <c r="D221" s="11"/>
      <c r="E221" s="12"/>
      <c r="F221" s="12"/>
      <c r="G221" s="12"/>
      <c r="H221" s="9"/>
      <c r="I221" s="10"/>
      <c r="J221" s="57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</row>
    <row r="222" spans="1:53" s="4" customFormat="1">
      <c r="A222" s="17"/>
      <c r="B222" s="9"/>
      <c r="C222" s="10"/>
      <c r="D222" s="11"/>
      <c r="E222" s="12"/>
      <c r="F222" s="12"/>
      <c r="G222" s="12"/>
      <c r="H222" s="9"/>
      <c r="I222" s="10"/>
      <c r="J222" s="57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</row>
    <row r="223" spans="1:53" s="4" customFormat="1">
      <c r="A223" s="17"/>
      <c r="B223" s="9"/>
      <c r="C223" s="10"/>
      <c r="D223" s="11"/>
      <c r="E223" s="12"/>
      <c r="F223" s="12"/>
      <c r="G223" s="12"/>
      <c r="H223" s="9"/>
      <c r="I223" s="10"/>
      <c r="J223" s="57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</row>
    <row r="224" spans="1:53" s="4" customFormat="1">
      <c r="A224" s="17"/>
      <c r="B224" s="9"/>
      <c r="C224" s="10"/>
      <c r="D224" s="11"/>
      <c r="E224" s="12"/>
      <c r="F224" s="12"/>
      <c r="G224" s="12"/>
      <c r="H224" s="9"/>
      <c r="I224" s="10"/>
      <c r="J224" s="57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</row>
    <row r="225" spans="1:53" s="4" customFormat="1">
      <c r="A225" s="17"/>
      <c r="B225" s="9"/>
      <c r="C225" s="10"/>
      <c r="D225" s="11"/>
      <c r="E225" s="12"/>
      <c r="F225" s="12"/>
      <c r="G225" s="12"/>
      <c r="H225" s="9"/>
      <c r="I225" s="10"/>
      <c r="J225" s="57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</row>
    <row r="226" spans="1:53" s="4" customFormat="1">
      <c r="A226" s="17"/>
      <c r="B226" s="9"/>
      <c r="C226" s="10"/>
      <c r="D226" s="11"/>
      <c r="E226" s="12"/>
      <c r="F226" s="12"/>
      <c r="G226" s="12"/>
      <c r="H226" s="9"/>
      <c r="I226" s="10"/>
      <c r="J226" s="57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</row>
    <row r="227" spans="1:53" s="4" customFormat="1">
      <c r="A227" s="17"/>
      <c r="B227" s="9"/>
      <c r="C227" s="10"/>
      <c r="D227" s="11"/>
      <c r="E227" s="12"/>
      <c r="F227" s="12"/>
      <c r="G227" s="12"/>
      <c r="H227" s="9"/>
      <c r="I227" s="10"/>
      <c r="J227" s="57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</row>
    <row r="228" spans="1:53" s="4" customFormat="1">
      <c r="A228" s="17"/>
      <c r="B228" s="9"/>
      <c r="C228" s="10"/>
      <c r="D228" s="11"/>
      <c r="E228" s="12"/>
      <c r="F228" s="12"/>
      <c r="G228" s="12"/>
      <c r="H228" s="9"/>
      <c r="I228" s="10"/>
      <c r="J228" s="57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</row>
    <row r="229" spans="1:53" s="4" customFormat="1">
      <c r="A229" s="17"/>
      <c r="B229" s="9"/>
      <c r="C229" s="10"/>
      <c r="D229" s="11"/>
      <c r="E229" s="12"/>
      <c r="F229" s="12"/>
      <c r="G229" s="12"/>
      <c r="H229" s="9"/>
      <c r="I229" s="10"/>
      <c r="J229" s="57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</row>
    <row r="230" spans="1:53" s="4" customFormat="1">
      <c r="A230" s="17"/>
      <c r="B230" s="9"/>
      <c r="C230" s="10"/>
      <c r="D230" s="11"/>
      <c r="E230" s="12"/>
      <c r="F230" s="12"/>
      <c r="G230" s="12"/>
      <c r="H230" s="9"/>
      <c r="I230" s="10"/>
      <c r="J230" s="57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</row>
    <row r="231" spans="1:53" s="4" customFormat="1">
      <c r="A231" s="17"/>
      <c r="B231" s="9"/>
      <c r="C231" s="10"/>
      <c r="D231" s="11"/>
      <c r="E231" s="12"/>
      <c r="F231" s="12"/>
      <c r="G231" s="12"/>
      <c r="H231" s="9"/>
      <c r="I231" s="10"/>
      <c r="J231" s="57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</row>
    <row r="232" spans="1:53" s="4" customFormat="1">
      <c r="A232" s="17"/>
      <c r="B232" s="9"/>
      <c r="C232" s="10"/>
      <c r="D232" s="11"/>
      <c r="E232" s="12"/>
      <c r="F232" s="12"/>
      <c r="G232" s="12"/>
      <c r="H232" s="9"/>
      <c r="I232" s="10"/>
      <c r="J232" s="57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</row>
    <row r="233" spans="1:53" s="4" customFormat="1">
      <c r="A233" s="17"/>
      <c r="B233" s="9"/>
      <c r="C233" s="10"/>
      <c r="D233" s="11"/>
      <c r="E233" s="12"/>
      <c r="F233" s="12"/>
      <c r="G233" s="12"/>
      <c r="H233" s="9"/>
      <c r="I233" s="10"/>
      <c r="J233" s="57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</row>
    <row r="234" spans="1:53" s="4" customFormat="1">
      <c r="A234" s="17"/>
      <c r="B234" s="9"/>
      <c r="C234" s="10"/>
      <c r="D234" s="11"/>
      <c r="E234" s="12"/>
      <c r="F234" s="12"/>
      <c r="G234" s="12"/>
      <c r="H234" s="9"/>
      <c r="I234" s="10"/>
      <c r="J234" s="57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</row>
    <row r="235" spans="1:53" s="4" customFormat="1">
      <c r="A235" s="17"/>
      <c r="B235" s="9"/>
      <c r="C235" s="10"/>
      <c r="D235" s="11"/>
      <c r="E235" s="12"/>
      <c r="F235" s="12"/>
      <c r="G235" s="12"/>
      <c r="H235" s="9"/>
      <c r="I235" s="10"/>
      <c r="J235" s="57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</row>
    <row r="236" spans="1:53" s="4" customFormat="1">
      <c r="A236" s="17"/>
      <c r="B236" s="9"/>
      <c r="C236" s="10"/>
      <c r="D236" s="11"/>
      <c r="E236" s="12"/>
      <c r="F236" s="12"/>
      <c r="G236" s="12"/>
      <c r="H236" s="9"/>
      <c r="I236" s="10"/>
      <c r="J236" s="57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</row>
    <row r="237" spans="1:53" s="4" customFormat="1">
      <c r="A237" s="17"/>
      <c r="B237" s="9"/>
      <c r="C237" s="10"/>
      <c r="D237" s="11"/>
      <c r="E237" s="12"/>
      <c r="F237" s="12"/>
      <c r="G237" s="12"/>
      <c r="H237" s="9"/>
      <c r="I237" s="10"/>
      <c r="J237" s="57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</row>
    <row r="238" spans="1:53" s="4" customFormat="1">
      <c r="A238" s="17"/>
      <c r="B238" s="9"/>
      <c r="C238" s="10"/>
      <c r="D238" s="11"/>
      <c r="E238" s="12"/>
      <c r="F238" s="12"/>
      <c r="G238" s="12"/>
      <c r="H238" s="9"/>
      <c r="I238" s="10"/>
      <c r="J238" s="57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</row>
    <row r="239" spans="1:53" s="4" customFormat="1">
      <c r="A239" s="17"/>
      <c r="B239" s="9"/>
      <c r="C239" s="10"/>
      <c r="D239" s="11"/>
      <c r="E239" s="12"/>
      <c r="F239" s="12"/>
      <c r="G239" s="12"/>
      <c r="H239" s="9"/>
      <c r="I239" s="10"/>
      <c r="J239" s="57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</row>
    <row r="240" spans="1:53" s="4" customFormat="1">
      <c r="A240" s="17"/>
      <c r="B240" s="9"/>
      <c r="C240" s="10"/>
      <c r="D240" s="11"/>
      <c r="E240" s="12"/>
      <c r="F240" s="12"/>
      <c r="G240" s="12"/>
      <c r="H240" s="9"/>
      <c r="I240" s="10"/>
      <c r="J240" s="57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</row>
    <row r="241" spans="1:53" s="4" customFormat="1">
      <c r="A241" s="17"/>
      <c r="B241" s="9"/>
      <c r="C241" s="10"/>
      <c r="D241" s="11"/>
      <c r="E241" s="12"/>
      <c r="F241" s="12"/>
      <c r="G241" s="12"/>
      <c r="H241" s="9"/>
      <c r="I241" s="10"/>
      <c r="J241" s="57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</row>
    <row r="242" spans="1:53" s="4" customFormat="1">
      <c r="A242" s="17"/>
      <c r="B242" s="9"/>
      <c r="C242" s="10"/>
      <c r="D242" s="11"/>
      <c r="E242" s="12"/>
      <c r="F242" s="12"/>
      <c r="G242" s="12"/>
      <c r="H242" s="9"/>
      <c r="I242" s="10"/>
      <c r="J242" s="57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  <c r="BA242" s="10"/>
    </row>
    <row r="243" spans="1:53" s="4" customFormat="1">
      <c r="A243" s="17"/>
      <c r="B243" s="9"/>
      <c r="C243" s="10"/>
      <c r="D243" s="11"/>
      <c r="E243" s="12"/>
      <c r="F243" s="12"/>
      <c r="G243" s="12"/>
      <c r="H243" s="9"/>
      <c r="I243" s="10"/>
      <c r="J243" s="57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  <c r="BA243" s="10"/>
    </row>
    <row r="244" spans="1:53" s="4" customFormat="1">
      <c r="A244" s="17"/>
      <c r="B244" s="9"/>
      <c r="C244" s="10"/>
      <c r="D244" s="11"/>
      <c r="E244" s="12"/>
      <c r="F244" s="12"/>
      <c r="G244" s="12"/>
      <c r="H244" s="9"/>
      <c r="I244" s="10"/>
      <c r="J244" s="57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  <c r="BA244" s="10"/>
    </row>
    <row r="245" spans="1:53" s="4" customFormat="1">
      <c r="A245" s="17"/>
      <c r="B245" s="9"/>
      <c r="C245" s="10"/>
      <c r="D245" s="11"/>
      <c r="E245" s="12"/>
      <c r="F245" s="12"/>
      <c r="G245" s="12"/>
      <c r="H245" s="9"/>
      <c r="I245" s="10"/>
      <c r="J245" s="57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  <c r="BA245" s="10"/>
    </row>
    <row r="246" spans="1:53" s="4" customFormat="1">
      <c r="A246" s="17"/>
      <c r="B246" s="9"/>
      <c r="C246" s="10"/>
      <c r="D246" s="11"/>
      <c r="E246" s="12"/>
      <c r="F246" s="12"/>
      <c r="G246" s="12"/>
      <c r="H246" s="9"/>
      <c r="I246" s="10"/>
      <c r="J246" s="57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  <c r="BA246" s="10"/>
    </row>
    <row r="247" spans="1:53" s="4" customFormat="1">
      <c r="A247" s="17"/>
      <c r="B247" s="9"/>
      <c r="C247" s="10"/>
      <c r="D247" s="11"/>
      <c r="E247" s="12"/>
      <c r="F247" s="12"/>
      <c r="G247" s="12"/>
      <c r="H247" s="9"/>
      <c r="I247" s="10"/>
      <c r="J247" s="57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  <c r="BA247" s="10"/>
    </row>
    <row r="248" spans="1:53" s="4" customFormat="1">
      <c r="A248" s="17"/>
      <c r="B248" s="9"/>
      <c r="C248" s="10"/>
      <c r="D248" s="11"/>
      <c r="E248" s="12"/>
      <c r="F248" s="12"/>
      <c r="G248" s="12"/>
      <c r="H248" s="9"/>
      <c r="I248" s="10"/>
      <c r="J248" s="57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  <c r="BA248" s="10"/>
    </row>
    <row r="249" spans="1:53" s="4" customFormat="1">
      <c r="A249" s="17"/>
      <c r="B249" s="9"/>
      <c r="C249" s="10"/>
      <c r="D249" s="11"/>
      <c r="E249" s="12"/>
      <c r="F249" s="12"/>
      <c r="G249" s="12"/>
      <c r="H249" s="9"/>
      <c r="I249" s="10"/>
      <c r="J249" s="57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  <c r="BA249" s="10"/>
    </row>
    <row r="250" spans="1:53" s="4" customFormat="1">
      <c r="A250" s="17"/>
      <c r="B250" s="9"/>
      <c r="C250" s="10"/>
      <c r="D250" s="11"/>
      <c r="E250" s="12"/>
      <c r="F250" s="12"/>
      <c r="G250" s="12"/>
      <c r="H250" s="9"/>
      <c r="I250" s="10"/>
      <c r="J250" s="57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  <c r="BA250" s="10"/>
    </row>
    <row r="251" spans="1:53" s="4" customFormat="1">
      <c r="A251" s="17"/>
      <c r="B251" s="9"/>
      <c r="C251" s="10"/>
      <c r="D251" s="11"/>
      <c r="E251" s="12"/>
      <c r="F251" s="12"/>
      <c r="G251" s="12"/>
      <c r="H251" s="9"/>
      <c r="I251" s="10"/>
      <c r="J251" s="57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  <c r="BA251" s="10"/>
    </row>
    <row r="252" spans="1:53" s="4" customFormat="1">
      <c r="A252" s="17"/>
      <c r="B252" s="9"/>
      <c r="C252" s="10"/>
      <c r="D252" s="11"/>
      <c r="E252" s="12"/>
      <c r="F252" s="12"/>
      <c r="G252" s="12"/>
      <c r="H252" s="9"/>
      <c r="I252" s="10"/>
      <c r="J252" s="57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  <c r="BA252" s="10"/>
    </row>
    <row r="253" spans="1:53" s="4" customFormat="1">
      <c r="A253" s="17"/>
      <c r="B253" s="9"/>
      <c r="C253" s="10"/>
      <c r="D253" s="11"/>
      <c r="E253" s="12"/>
      <c r="F253" s="12"/>
      <c r="G253" s="12"/>
      <c r="H253" s="9"/>
      <c r="I253" s="10"/>
      <c r="J253" s="57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  <c r="BA253" s="10"/>
    </row>
    <row r="254" spans="1:53" s="4" customFormat="1">
      <c r="A254" s="17"/>
      <c r="B254" s="9"/>
      <c r="C254" s="10"/>
      <c r="D254" s="11"/>
      <c r="E254" s="12"/>
      <c r="F254" s="12"/>
      <c r="G254" s="12"/>
      <c r="H254" s="9"/>
      <c r="I254" s="10"/>
      <c r="J254" s="57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  <c r="BA254" s="10"/>
    </row>
    <row r="255" spans="1:53" s="4" customFormat="1">
      <c r="A255" s="17"/>
      <c r="B255" s="9"/>
      <c r="C255" s="10"/>
      <c r="D255" s="11"/>
      <c r="E255" s="12"/>
      <c r="F255" s="12"/>
      <c r="G255" s="12"/>
      <c r="H255" s="9"/>
      <c r="I255" s="10"/>
      <c r="J255" s="57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  <c r="AZ255" s="10"/>
      <c r="BA255" s="10"/>
    </row>
    <row r="256" spans="1:53" s="4" customFormat="1">
      <c r="A256" s="17"/>
      <c r="B256" s="9"/>
      <c r="C256" s="10"/>
      <c r="D256" s="11"/>
      <c r="E256" s="12"/>
      <c r="F256" s="12"/>
      <c r="G256" s="12"/>
      <c r="H256" s="9"/>
      <c r="I256" s="10"/>
      <c r="J256" s="57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  <c r="AZ256" s="10"/>
      <c r="BA256" s="10"/>
    </row>
    <row r="257" spans="1:53" s="4" customFormat="1">
      <c r="A257" s="17"/>
      <c r="B257" s="9"/>
      <c r="C257" s="10"/>
      <c r="D257" s="11"/>
      <c r="E257" s="12"/>
      <c r="F257" s="12"/>
      <c r="G257" s="12"/>
      <c r="H257" s="9"/>
      <c r="I257" s="10"/>
      <c r="J257" s="57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  <c r="AZ257" s="10"/>
      <c r="BA257" s="10"/>
    </row>
    <row r="258" spans="1:53" s="4" customFormat="1">
      <c r="A258" s="17"/>
      <c r="B258" s="9"/>
      <c r="C258" s="10"/>
      <c r="D258" s="11"/>
      <c r="E258" s="12"/>
      <c r="F258" s="12"/>
      <c r="G258" s="12"/>
      <c r="H258" s="9"/>
      <c r="I258" s="10"/>
      <c r="J258" s="57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  <c r="AZ258" s="10"/>
      <c r="BA258" s="10"/>
    </row>
    <row r="259" spans="1:53" s="4" customFormat="1">
      <c r="A259" s="17"/>
      <c r="B259" s="9"/>
      <c r="C259" s="10"/>
      <c r="D259" s="11"/>
      <c r="E259" s="12"/>
      <c r="F259" s="12"/>
      <c r="G259" s="12"/>
      <c r="H259" s="9"/>
      <c r="I259" s="10"/>
      <c r="J259" s="57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  <c r="AZ259" s="10"/>
      <c r="BA259" s="10"/>
    </row>
    <row r="260" spans="1:53" s="4" customFormat="1">
      <c r="A260" s="17"/>
      <c r="B260" s="9"/>
      <c r="C260" s="10"/>
      <c r="D260" s="11"/>
      <c r="E260" s="12"/>
      <c r="F260" s="12"/>
      <c r="G260" s="12"/>
      <c r="H260" s="9"/>
      <c r="I260" s="10"/>
      <c r="J260" s="57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  <c r="AZ260" s="10"/>
      <c r="BA260" s="10"/>
    </row>
    <row r="261" spans="1:53" s="4" customFormat="1">
      <c r="A261" s="17"/>
      <c r="B261" s="9"/>
      <c r="C261" s="10"/>
      <c r="D261" s="11"/>
      <c r="E261" s="12"/>
      <c r="F261" s="12"/>
      <c r="G261" s="12"/>
      <c r="H261" s="9"/>
      <c r="I261" s="10"/>
      <c r="J261" s="57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  <c r="AZ261" s="10"/>
      <c r="BA261" s="10"/>
    </row>
    <row r="262" spans="1:53" s="4" customFormat="1">
      <c r="A262" s="17"/>
      <c r="B262" s="9"/>
      <c r="C262" s="10"/>
      <c r="D262" s="11"/>
      <c r="E262" s="12"/>
      <c r="F262" s="12"/>
      <c r="G262" s="12"/>
      <c r="H262" s="9"/>
      <c r="I262" s="10"/>
      <c r="J262" s="57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  <c r="AZ262" s="10"/>
      <c r="BA262" s="10"/>
    </row>
    <row r="263" spans="1:53" s="4" customFormat="1">
      <c r="A263" s="17"/>
      <c r="B263" s="9"/>
      <c r="C263" s="10"/>
      <c r="D263" s="11"/>
      <c r="E263" s="12"/>
      <c r="F263" s="12"/>
      <c r="G263" s="12"/>
      <c r="H263" s="9"/>
      <c r="I263" s="10"/>
      <c r="J263" s="57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  <c r="AZ263" s="10"/>
      <c r="BA263" s="10"/>
    </row>
    <row r="264" spans="1:53" s="4" customFormat="1">
      <c r="A264" s="17"/>
      <c r="B264" s="9"/>
      <c r="C264" s="10"/>
      <c r="D264" s="11"/>
      <c r="E264" s="12"/>
      <c r="F264" s="12"/>
      <c r="G264" s="12"/>
      <c r="H264" s="9"/>
      <c r="I264" s="10"/>
      <c r="J264" s="57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  <c r="AZ264" s="10"/>
      <c r="BA264" s="10"/>
    </row>
    <row r="265" spans="1:53" s="4" customFormat="1">
      <c r="A265" s="17"/>
      <c r="B265" s="9"/>
      <c r="C265" s="10"/>
      <c r="D265" s="11"/>
      <c r="E265" s="12"/>
      <c r="F265" s="12"/>
      <c r="G265" s="12"/>
      <c r="H265" s="9"/>
      <c r="I265" s="10"/>
      <c r="J265" s="57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  <c r="AZ265" s="10"/>
      <c r="BA265" s="10"/>
    </row>
  </sheetData>
  <mergeCells count="86">
    <mergeCell ref="I25:I27"/>
    <mergeCell ref="A37:I37"/>
    <mergeCell ref="A50:A52"/>
    <mergeCell ref="B50:B52"/>
    <mergeCell ref="A36:I36"/>
    <mergeCell ref="I30:I32"/>
    <mergeCell ref="A28:I28"/>
    <mergeCell ref="A29:I29"/>
    <mergeCell ref="A33:B35"/>
    <mergeCell ref="H33:I35"/>
    <mergeCell ref="A30:A32"/>
    <mergeCell ref="B30:B32"/>
    <mergeCell ref="H30:H32"/>
    <mergeCell ref="B17:B19"/>
    <mergeCell ref="A17:A19"/>
    <mergeCell ref="B11:B13"/>
    <mergeCell ref="B14:B16"/>
    <mergeCell ref="A11:A13"/>
    <mergeCell ref="A14:A16"/>
    <mergeCell ref="A24:I24"/>
    <mergeCell ref="A25:A27"/>
    <mergeCell ref="B25:B27"/>
    <mergeCell ref="H70:H72"/>
    <mergeCell ref="I70:I72"/>
    <mergeCell ref="A70:B72"/>
    <mergeCell ref="A66:A68"/>
    <mergeCell ref="B66:B68"/>
    <mergeCell ref="H66:H68"/>
    <mergeCell ref="I66:I68"/>
    <mergeCell ref="H50:H52"/>
    <mergeCell ref="I50:I52"/>
    <mergeCell ref="I53:I55"/>
    <mergeCell ref="H53:H55"/>
    <mergeCell ref="B53:B55"/>
    <mergeCell ref="H25:H27"/>
    <mergeCell ref="A6:I6"/>
    <mergeCell ref="A7:I7"/>
    <mergeCell ref="A8:A10"/>
    <mergeCell ref="B8:B10"/>
    <mergeCell ref="A2:I2"/>
    <mergeCell ref="A3:A4"/>
    <mergeCell ref="B3:B4"/>
    <mergeCell ref="C3:C4"/>
    <mergeCell ref="D3:G3"/>
    <mergeCell ref="H3:H4"/>
    <mergeCell ref="I3:I4"/>
    <mergeCell ref="A106:A108"/>
    <mergeCell ref="B106:B108"/>
    <mergeCell ref="H106:H108"/>
    <mergeCell ref="I106:I108"/>
    <mergeCell ref="A105:B105"/>
    <mergeCell ref="H102:H104"/>
    <mergeCell ref="I102:I104"/>
    <mergeCell ref="A81:I81"/>
    <mergeCell ref="A83:I83"/>
    <mergeCell ref="I84:I85"/>
    <mergeCell ref="B102:B104"/>
    <mergeCell ref="A102:A104"/>
    <mergeCell ref="A121:B123"/>
    <mergeCell ref="H121:I123"/>
    <mergeCell ref="A118:B120"/>
    <mergeCell ref="H118:I120"/>
    <mergeCell ref="A109:I109"/>
    <mergeCell ref="I110:I111"/>
    <mergeCell ref="A112:I112"/>
    <mergeCell ref="A113:A115"/>
    <mergeCell ref="B113:B115"/>
    <mergeCell ref="H113:H115"/>
    <mergeCell ref="I113:I115"/>
    <mergeCell ref="A116:I116"/>
    <mergeCell ref="A20:A22"/>
    <mergeCell ref="B20:B22"/>
    <mergeCell ref="H8:H22"/>
    <mergeCell ref="I8:I22"/>
    <mergeCell ref="A80:B80"/>
    <mergeCell ref="A73:I73"/>
    <mergeCell ref="A53:A55"/>
    <mergeCell ref="A56:A58"/>
    <mergeCell ref="A59:A61"/>
    <mergeCell ref="H56:H58"/>
    <mergeCell ref="I56:I58"/>
    <mergeCell ref="I59:I61"/>
    <mergeCell ref="B59:B61"/>
    <mergeCell ref="B56:B58"/>
    <mergeCell ref="H59:H61"/>
    <mergeCell ref="A23:I23"/>
  </mergeCells>
  <pageMargins left="0.7" right="0.7" top="0.75" bottom="0.75" header="0.3" footer="0.3"/>
  <pageSetup paperSize="9" scale="46" orientation="portrait" r:id="rId1"/>
  <rowBreaks count="4" manualBreakCount="4">
    <brk id="44" max="8" man="1"/>
    <brk id="78" max="8" man="1"/>
    <brk id="100" max="8" man="1"/>
    <brk id="123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Z158"/>
  <sheetViews>
    <sheetView tabSelected="1" view="pageBreakPreview" topLeftCell="A28" zoomScale="70" zoomScaleNormal="80" zoomScaleSheetLayoutView="70" workbookViewId="0">
      <selection activeCell="J9" sqref="J9"/>
    </sheetView>
  </sheetViews>
  <sheetFormatPr defaultColWidth="9.109375" defaultRowHeight="15.6"/>
  <cols>
    <col min="1" max="1" width="7.6640625" style="41" customWidth="1"/>
    <col min="2" max="2" width="34.6640625" style="99" customWidth="1"/>
    <col min="3" max="3" width="14.88671875" style="47" customWidth="1"/>
    <col min="4" max="4" width="16.88671875" style="100" customWidth="1"/>
    <col min="5" max="5" width="14.44140625" style="8" customWidth="1"/>
    <col min="6" max="6" width="13.6640625" style="8" customWidth="1"/>
    <col min="7" max="7" width="15.109375" style="8" customWidth="1"/>
    <col min="8" max="8" width="18.33203125" style="99" customWidth="1"/>
    <col min="9" max="9" width="29.6640625" style="47" customWidth="1"/>
    <col min="10" max="10" width="20.33203125" style="37" customWidth="1"/>
    <col min="11" max="11" width="9.109375" style="37"/>
    <col min="12" max="12" width="9.5546875" style="37" customWidth="1"/>
    <col min="13" max="13" width="34" style="37" customWidth="1"/>
    <col min="14" max="52" width="9.109375" style="37"/>
    <col min="53" max="16384" width="9.109375" style="1"/>
  </cols>
  <sheetData>
    <row r="1" spans="1:52">
      <c r="A1" s="184"/>
      <c r="B1" s="185"/>
      <c r="C1" s="185"/>
      <c r="D1" s="185"/>
      <c r="E1" s="185"/>
      <c r="F1" s="185"/>
      <c r="G1" s="185"/>
      <c r="H1" s="185"/>
      <c r="I1" s="186"/>
    </row>
    <row r="2" spans="1:52" ht="78.599999999999994" customHeight="1">
      <c r="A2" s="187" t="s">
        <v>155</v>
      </c>
      <c r="B2" s="187"/>
      <c r="C2" s="187"/>
      <c r="D2" s="187"/>
      <c r="E2" s="187"/>
      <c r="F2" s="187"/>
      <c r="G2" s="187"/>
      <c r="H2" s="187"/>
      <c r="I2" s="187"/>
    </row>
    <row r="3" spans="1:52" ht="30" customHeight="1">
      <c r="A3" s="155" t="s">
        <v>10</v>
      </c>
      <c r="B3" s="135" t="s">
        <v>50</v>
      </c>
      <c r="C3" s="135" t="s">
        <v>11</v>
      </c>
      <c r="D3" s="156" t="s">
        <v>12</v>
      </c>
      <c r="E3" s="156"/>
      <c r="F3" s="156"/>
      <c r="G3" s="156"/>
      <c r="H3" s="135" t="s">
        <v>15</v>
      </c>
      <c r="I3" s="135" t="s">
        <v>16</v>
      </c>
    </row>
    <row r="4" spans="1:52" ht="36.75" customHeight="1">
      <c r="A4" s="155"/>
      <c r="B4" s="135"/>
      <c r="C4" s="135"/>
      <c r="D4" s="100" t="s">
        <v>14</v>
      </c>
      <c r="E4" s="100" t="s">
        <v>13</v>
      </c>
      <c r="F4" s="100" t="s">
        <v>47</v>
      </c>
      <c r="G4" s="100" t="s">
        <v>106</v>
      </c>
      <c r="H4" s="135"/>
      <c r="I4" s="135"/>
    </row>
    <row r="5" spans="1:52" s="2" customFormat="1" ht="10.199999999999999">
      <c r="A5" s="16">
        <v>1</v>
      </c>
      <c r="B5" s="6">
        <v>2</v>
      </c>
      <c r="C5" s="6">
        <v>3</v>
      </c>
      <c r="D5" s="7">
        <v>4</v>
      </c>
      <c r="E5" s="5">
        <v>5</v>
      </c>
      <c r="F5" s="5">
        <v>6</v>
      </c>
      <c r="G5" s="5">
        <v>7</v>
      </c>
      <c r="H5" s="5">
        <v>8</v>
      </c>
      <c r="I5" s="6">
        <v>9</v>
      </c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</row>
    <row r="6" spans="1:52" s="33" customFormat="1" ht="27.75" customHeight="1">
      <c r="A6" s="151" t="s">
        <v>89</v>
      </c>
      <c r="B6" s="151"/>
      <c r="C6" s="151"/>
      <c r="D6" s="151"/>
      <c r="E6" s="151"/>
      <c r="F6" s="151"/>
      <c r="G6" s="151"/>
      <c r="H6" s="151"/>
      <c r="I6" s="151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</row>
    <row r="7" spans="1:52" s="3" customFormat="1" ht="27.75" customHeight="1">
      <c r="A7" s="152" t="s">
        <v>90</v>
      </c>
      <c r="B7" s="152"/>
      <c r="C7" s="152"/>
      <c r="D7" s="152"/>
      <c r="E7" s="152"/>
      <c r="F7" s="152"/>
      <c r="G7" s="152"/>
      <c r="H7" s="152"/>
      <c r="I7" s="152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</row>
    <row r="8" spans="1:52" s="3" customFormat="1" ht="41.25" customHeight="1">
      <c r="A8" s="153" t="s">
        <v>54</v>
      </c>
      <c r="B8" s="154" t="s">
        <v>63</v>
      </c>
      <c r="C8" s="99" t="s">
        <v>17</v>
      </c>
      <c r="D8" s="13">
        <f>SUM(E8:G8)</f>
        <v>990.66927999999996</v>
      </c>
      <c r="E8" s="14">
        <f>711-711</f>
        <v>0</v>
      </c>
      <c r="F8" s="14">
        <v>0</v>
      </c>
      <c r="G8" s="14">
        <v>990.66927999999996</v>
      </c>
      <c r="H8" s="103" t="s">
        <v>19</v>
      </c>
      <c r="I8" s="103" t="s">
        <v>31</v>
      </c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</row>
    <row r="9" spans="1:52" s="3" customFormat="1" ht="43.5" customHeight="1">
      <c r="A9" s="153"/>
      <c r="B9" s="154"/>
      <c r="C9" s="99" t="s">
        <v>18</v>
      </c>
      <c r="D9" s="13">
        <f>SUM(E9:G9)</f>
        <v>11392.69672</v>
      </c>
      <c r="E9" s="14">
        <v>0</v>
      </c>
      <c r="F9" s="14">
        <v>0</v>
      </c>
      <c r="G9" s="97">
        <v>11392.69672</v>
      </c>
      <c r="H9" s="104"/>
      <c r="I9" s="104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</row>
    <row r="10" spans="1:52" s="3" customFormat="1" ht="60" customHeight="1">
      <c r="A10" s="153"/>
      <c r="B10" s="154"/>
      <c r="C10" s="99" t="s">
        <v>14</v>
      </c>
      <c r="D10" s="79">
        <f>SUM(E10:G10)</f>
        <v>12383.366</v>
      </c>
      <c r="E10" s="14">
        <f>711-711</f>
        <v>0</v>
      </c>
      <c r="F10" s="14">
        <v>0</v>
      </c>
      <c r="G10" s="83">
        <f>SUM(G8:G9)</f>
        <v>12383.366</v>
      </c>
      <c r="H10" s="104"/>
      <c r="I10" s="104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</row>
    <row r="11" spans="1:52" s="3" customFormat="1" ht="31.2">
      <c r="A11" s="153" t="s">
        <v>55</v>
      </c>
      <c r="B11" s="154" t="s">
        <v>122</v>
      </c>
      <c r="C11" s="99" t="s">
        <v>17</v>
      </c>
      <c r="D11" s="13">
        <f>E11+F11+G11</f>
        <v>679.05566999999996</v>
      </c>
      <c r="E11" s="14">
        <v>0</v>
      </c>
      <c r="F11" s="14">
        <f>1000-1000</f>
        <v>0</v>
      </c>
      <c r="G11" s="14">
        <v>679.05566999999996</v>
      </c>
      <c r="H11" s="104"/>
      <c r="I11" s="104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</row>
    <row r="12" spans="1:52" s="3" customFormat="1" ht="31.2">
      <c r="A12" s="153"/>
      <c r="B12" s="154"/>
      <c r="C12" s="99" t="s">
        <v>18</v>
      </c>
      <c r="D12" s="13">
        <f>E12+F12+G12</f>
        <v>6866.0073300000004</v>
      </c>
      <c r="E12" s="14">
        <v>0</v>
      </c>
      <c r="F12" s="14">
        <v>0</v>
      </c>
      <c r="G12" s="97">
        <v>6866.0073300000004</v>
      </c>
      <c r="H12" s="104"/>
      <c r="I12" s="104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  <c r="AX12" s="39"/>
      <c r="AY12" s="39"/>
      <c r="AZ12" s="39"/>
    </row>
    <row r="13" spans="1:52" s="3" customFormat="1" ht="25.5" customHeight="1">
      <c r="A13" s="153"/>
      <c r="B13" s="154"/>
      <c r="C13" s="99" t="s">
        <v>14</v>
      </c>
      <c r="D13" s="13">
        <f>D11+D12</f>
        <v>7545.0630000000001</v>
      </c>
      <c r="E13" s="14">
        <v>0</v>
      </c>
      <c r="F13" s="14">
        <f>1000-1000</f>
        <v>0</v>
      </c>
      <c r="G13" s="83">
        <f>G11+G12</f>
        <v>7545.0630000000001</v>
      </c>
      <c r="H13" s="104"/>
      <c r="I13" s="104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</row>
    <row r="14" spans="1:52" s="3" customFormat="1" ht="31.2">
      <c r="A14" s="153" t="s">
        <v>56</v>
      </c>
      <c r="B14" s="154" t="s">
        <v>123</v>
      </c>
      <c r="C14" s="99" t="s">
        <v>17</v>
      </c>
      <c r="D14" s="13">
        <f>G14</f>
        <v>305.86336</v>
      </c>
      <c r="E14" s="14">
        <v>0</v>
      </c>
      <c r="F14" s="14">
        <v>0</v>
      </c>
      <c r="G14" s="14">
        <v>305.86336</v>
      </c>
      <c r="H14" s="104"/>
      <c r="I14" s="104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</row>
    <row r="15" spans="1:52" s="3" customFormat="1" ht="31.2">
      <c r="A15" s="153"/>
      <c r="B15" s="154"/>
      <c r="C15" s="99" t="s">
        <v>18</v>
      </c>
      <c r="D15" s="13">
        <f>E15+F15+G15</f>
        <v>3517.4286400000001</v>
      </c>
      <c r="E15" s="14">
        <v>0</v>
      </c>
      <c r="F15" s="14">
        <v>0</v>
      </c>
      <c r="G15" s="97">
        <v>3517.4286400000001</v>
      </c>
      <c r="H15" s="104"/>
      <c r="I15" s="104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  <c r="AZ15" s="39"/>
    </row>
    <row r="16" spans="1:52" s="3" customFormat="1" ht="24" customHeight="1">
      <c r="A16" s="153"/>
      <c r="B16" s="154"/>
      <c r="C16" s="99" t="s">
        <v>14</v>
      </c>
      <c r="D16" s="13">
        <f>G16</f>
        <v>3823.2919999999999</v>
      </c>
      <c r="E16" s="13">
        <v>0</v>
      </c>
      <c r="F16" s="14">
        <v>0</v>
      </c>
      <c r="G16" s="83">
        <f>G14+G15</f>
        <v>3823.2919999999999</v>
      </c>
      <c r="H16" s="105"/>
      <c r="I16" s="105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</row>
    <row r="17" spans="1:52" s="4" customFormat="1">
      <c r="A17" s="17"/>
      <c r="B17" s="9"/>
      <c r="C17" s="10"/>
      <c r="D17" s="11"/>
      <c r="E17" s="12"/>
      <c r="F17" s="12"/>
      <c r="G17" s="12"/>
      <c r="H17" s="9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</row>
    <row r="18" spans="1:52" s="4" customFormat="1">
      <c r="A18" s="17"/>
      <c r="B18" s="9"/>
      <c r="C18" s="10"/>
      <c r="D18" s="11"/>
      <c r="E18" s="12"/>
      <c r="F18" s="12"/>
      <c r="G18" s="12"/>
      <c r="H18" s="9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</row>
    <row r="19" spans="1:52" s="4" customFormat="1">
      <c r="A19" s="17"/>
      <c r="B19" s="9"/>
      <c r="C19" s="10"/>
      <c r="D19" s="78">
        <f>279058.58+74.78</f>
        <v>279133.36000000004</v>
      </c>
      <c r="E19" s="12"/>
      <c r="F19" s="12"/>
      <c r="G19" s="12"/>
      <c r="H19" s="9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</row>
    <row r="20" spans="1:52" s="4" customFormat="1">
      <c r="A20" s="17"/>
      <c r="B20" s="9"/>
      <c r="C20" s="10"/>
      <c r="D20" s="78" t="e">
        <f>#REF!-D19</f>
        <v>#REF!</v>
      </c>
      <c r="E20" s="12"/>
      <c r="F20" s="12"/>
      <c r="G20" s="12"/>
      <c r="H20" s="9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</row>
    <row r="21" spans="1:52" s="4" customFormat="1">
      <c r="A21" s="17"/>
      <c r="B21" s="9"/>
      <c r="C21" s="10"/>
      <c r="D21" s="11"/>
      <c r="E21" s="12"/>
      <c r="F21" s="12"/>
      <c r="G21" s="12"/>
      <c r="H21" s="9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</row>
    <row r="22" spans="1:52" s="4" customFormat="1">
      <c r="A22" s="17"/>
      <c r="B22" s="9"/>
      <c r="C22" s="10"/>
      <c r="D22" s="11"/>
      <c r="E22" s="12"/>
      <c r="F22" s="12"/>
      <c r="G22" s="12"/>
      <c r="H22" s="9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</row>
    <row r="23" spans="1:52" s="4" customFormat="1">
      <c r="A23" s="17"/>
      <c r="B23" s="9"/>
      <c r="C23" s="10"/>
      <c r="D23" s="11"/>
      <c r="E23" s="12"/>
      <c r="F23" s="12"/>
      <c r="G23" s="12"/>
      <c r="H23" s="9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</row>
    <row r="24" spans="1:52" s="4" customFormat="1">
      <c r="A24" s="17"/>
      <c r="B24" s="9"/>
      <c r="C24" s="10"/>
      <c r="D24" s="11"/>
      <c r="E24" s="12"/>
      <c r="F24" s="12"/>
      <c r="G24" s="12"/>
      <c r="H24" s="9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</row>
    <row r="25" spans="1:52" s="4" customFormat="1">
      <c r="A25" s="17"/>
      <c r="B25" s="9"/>
      <c r="C25" s="10"/>
      <c r="D25" s="11"/>
      <c r="E25" s="12"/>
      <c r="F25" s="12"/>
      <c r="G25" s="12"/>
      <c r="H25" s="9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</row>
    <row r="26" spans="1:52" s="4" customFormat="1">
      <c r="A26" s="17"/>
      <c r="B26" s="9"/>
      <c r="C26" s="10"/>
      <c r="D26" s="11"/>
      <c r="E26" s="12"/>
      <c r="F26" s="12"/>
      <c r="G26" s="12"/>
      <c r="H26" s="9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</row>
    <row r="27" spans="1:52" s="4" customFormat="1">
      <c r="A27" s="17"/>
      <c r="B27" s="9"/>
      <c r="C27" s="10"/>
      <c r="D27" s="11"/>
      <c r="E27" s="12"/>
      <c r="F27" s="12"/>
      <c r="G27" s="12"/>
      <c r="H27" s="9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</row>
    <row r="28" spans="1:52" s="4" customFormat="1">
      <c r="A28" s="17"/>
      <c r="B28" s="9"/>
      <c r="C28" s="10"/>
      <c r="D28" s="11"/>
      <c r="E28" s="12"/>
      <c r="F28" s="12"/>
      <c r="G28" s="12"/>
      <c r="H28" s="9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</row>
    <row r="29" spans="1:52" s="4" customFormat="1">
      <c r="A29" s="17"/>
      <c r="B29" s="9"/>
      <c r="C29" s="10"/>
      <c r="D29" s="11"/>
      <c r="E29" s="12"/>
      <c r="F29" s="12"/>
      <c r="G29" s="12"/>
      <c r="H29" s="9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</row>
    <row r="30" spans="1:52" s="4" customFormat="1">
      <c r="A30" s="17"/>
      <c r="B30" s="9"/>
      <c r="C30" s="10"/>
      <c r="D30" s="11"/>
      <c r="E30" s="12"/>
      <c r="F30" s="12"/>
      <c r="G30" s="12"/>
      <c r="H30" s="9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</row>
    <row r="31" spans="1:52" s="4" customFormat="1">
      <c r="A31" s="17"/>
      <c r="B31" s="9"/>
      <c r="C31" s="10"/>
      <c r="D31" s="11"/>
      <c r="E31" s="12"/>
      <c r="F31" s="12"/>
      <c r="G31" s="12"/>
      <c r="H31" s="9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</row>
    <row r="32" spans="1:52" s="4" customFormat="1">
      <c r="A32" s="17"/>
      <c r="B32" s="9"/>
      <c r="C32" s="10"/>
      <c r="D32" s="11"/>
      <c r="E32" s="12"/>
      <c r="F32" s="12"/>
      <c r="G32" s="12"/>
      <c r="H32" s="9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</row>
    <row r="33" spans="1:52" s="4" customFormat="1">
      <c r="A33" s="17"/>
      <c r="B33" s="9"/>
      <c r="C33" s="10"/>
      <c r="D33" s="11"/>
      <c r="E33" s="12"/>
      <c r="F33" s="12"/>
      <c r="G33" s="12"/>
      <c r="H33" s="9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</row>
    <row r="34" spans="1:52" s="4" customFormat="1">
      <c r="A34" s="17"/>
      <c r="B34" s="9"/>
      <c r="C34" s="10"/>
      <c r="D34" s="11"/>
      <c r="E34" s="12"/>
      <c r="F34" s="12"/>
      <c r="G34" s="12"/>
      <c r="H34" s="9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</row>
    <row r="35" spans="1:52" s="4" customFormat="1">
      <c r="A35" s="17"/>
      <c r="B35" s="9"/>
      <c r="C35" s="10"/>
      <c r="D35" s="11"/>
      <c r="E35" s="12"/>
      <c r="F35" s="12"/>
      <c r="G35" s="12"/>
      <c r="H35" s="9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</row>
    <row r="36" spans="1:52" s="4" customFormat="1">
      <c r="A36" s="17"/>
      <c r="B36" s="9"/>
      <c r="C36" s="10"/>
      <c r="D36" s="11"/>
      <c r="E36" s="12"/>
      <c r="F36" s="12"/>
      <c r="G36" s="12"/>
      <c r="H36" s="9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</row>
    <row r="37" spans="1:52" s="4" customFormat="1">
      <c r="A37" s="17"/>
      <c r="B37" s="9"/>
      <c r="C37" s="10"/>
      <c r="D37" s="11"/>
      <c r="E37" s="12"/>
      <c r="F37" s="12"/>
      <c r="G37" s="12"/>
      <c r="H37" s="9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</row>
    <row r="38" spans="1:52" s="4" customFormat="1">
      <c r="A38" s="17"/>
      <c r="B38" s="9"/>
      <c r="C38" s="10"/>
      <c r="D38" s="11"/>
      <c r="E38" s="12"/>
      <c r="F38" s="12"/>
      <c r="G38" s="12"/>
      <c r="H38" s="9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</row>
    <row r="39" spans="1:52" s="4" customFormat="1">
      <c r="A39" s="17"/>
      <c r="B39" s="9"/>
      <c r="C39" s="10"/>
      <c r="D39" s="11"/>
      <c r="E39" s="12"/>
      <c r="F39" s="12"/>
      <c r="G39" s="12"/>
      <c r="H39" s="9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</row>
    <row r="40" spans="1:52" s="4" customFormat="1">
      <c r="A40" s="17"/>
      <c r="B40" s="9"/>
      <c r="C40" s="10"/>
      <c r="D40" s="11"/>
      <c r="E40" s="12"/>
      <c r="F40" s="12"/>
      <c r="G40" s="12"/>
      <c r="H40" s="9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</row>
    <row r="41" spans="1:52" s="4" customFormat="1">
      <c r="A41" s="17"/>
      <c r="B41" s="9"/>
      <c r="C41" s="10"/>
      <c r="D41" s="11"/>
      <c r="E41" s="12"/>
      <c r="F41" s="12"/>
      <c r="G41" s="12"/>
      <c r="H41" s="9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</row>
    <row r="42" spans="1:52" s="4" customFormat="1">
      <c r="A42" s="17"/>
      <c r="B42" s="9"/>
      <c r="C42" s="10"/>
      <c r="D42" s="11"/>
      <c r="E42" s="12"/>
      <c r="F42" s="12"/>
      <c r="G42" s="12"/>
      <c r="H42" s="9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</row>
    <row r="43" spans="1:52" s="4" customFormat="1">
      <c r="A43" s="17"/>
      <c r="B43" s="9"/>
      <c r="C43" s="10"/>
      <c r="D43" s="11"/>
      <c r="E43" s="12"/>
      <c r="F43" s="12"/>
      <c r="G43" s="12"/>
      <c r="H43" s="9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</row>
    <row r="44" spans="1:52" s="4" customFormat="1">
      <c r="A44" s="17"/>
      <c r="B44" s="9"/>
      <c r="C44" s="10"/>
      <c r="D44" s="11"/>
      <c r="E44" s="12"/>
      <c r="F44" s="12"/>
      <c r="G44" s="12"/>
      <c r="H44" s="9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</row>
    <row r="45" spans="1:52" s="4" customFormat="1">
      <c r="A45" s="17"/>
      <c r="B45" s="9"/>
      <c r="C45" s="10"/>
      <c r="D45" s="11"/>
      <c r="E45" s="12"/>
      <c r="F45" s="12"/>
      <c r="G45" s="12"/>
      <c r="H45" s="9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</row>
    <row r="46" spans="1:52" s="4" customFormat="1">
      <c r="A46" s="17"/>
      <c r="B46" s="9"/>
      <c r="C46" s="10"/>
      <c r="D46" s="11"/>
      <c r="E46" s="12"/>
      <c r="F46" s="12"/>
      <c r="G46" s="12"/>
      <c r="H46" s="9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</row>
    <row r="47" spans="1:52" s="4" customFormat="1">
      <c r="A47" s="17"/>
      <c r="B47" s="9"/>
      <c r="C47" s="10"/>
      <c r="D47" s="11"/>
      <c r="E47" s="12"/>
      <c r="F47" s="12"/>
      <c r="G47" s="12"/>
      <c r="H47" s="9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</row>
    <row r="48" spans="1:52" s="4" customFormat="1">
      <c r="A48" s="17"/>
      <c r="B48" s="9"/>
      <c r="C48" s="10"/>
      <c r="D48" s="11"/>
      <c r="E48" s="12"/>
      <c r="F48" s="12"/>
      <c r="G48" s="12"/>
      <c r="H48" s="9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</row>
    <row r="49" spans="1:52" s="4" customFormat="1">
      <c r="A49" s="17"/>
      <c r="B49" s="9"/>
      <c r="C49" s="10"/>
      <c r="D49" s="11"/>
      <c r="E49" s="12"/>
      <c r="F49" s="12"/>
      <c r="G49" s="12"/>
      <c r="H49" s="9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</row>
    <row r="50" spans="1:52" s="4" customFormat="1">
      <c r="A50" s="17"/>
      <c r="B50" s="9"/>
      <c r="C50" s="10"/>
      <c r="D50" s="11"/>
      <c r="E50" s="12"/>
      <c r="F50" s="12"/>
      <c r="G50" s="12"/>
      <c r="H50" s="9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</row>
    <row r="51" spans="1:52" s="4" customFormat="1">
      <c r="A51" s="17"/>
      <c r="B51" s="9"/>
      <c r="C51" s="10"/>
      <c r="D51" s="11"/>
      <c r="E51" s="12"/>
      <c r="F51" s="12"/>
      <c r="G51" s="12"/>
      <c r="H51" s="9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</row>
    <row r="52" spans="1:52" s="4" customFormat="1">
      <c r="A52" s="17"/>
      <c r="B52" s="9"/>
      <c r="C52" s="10"/>
      <c r="D52" s="11"/>
      <c r="E52" s="12"/>
      <c r="F52" s="12"/>
      <c r="G52" s="12"/>
      <c r="H52" s="9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</row>
    <row r="53" spans="1:52" s="4" customFormat="1">
      <c r="A53" s="17"/>
      <c r="B53" s="9"/>
      <c r="C53" s="10"/>
      <c r="D53" s="11"/>
      <c r="E53" s="12"/>
      <c r="F53" s="12"/>
      <c r="G53" s="12"/>
      <c r="H53" s="9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</row>
    <row r="54" spans="1:52" s="4" customFormat="1">
      <c r="A54" s="17"/>
      <c r="B54" s="9"/>
      <c r="C54" s="10"/>
      <c r="D54" s="11"/>
      <c r="E54" s="12"/>
      <c r="F54" s="12"/>
      <c r="G54" s="12"/>
      <c r="H54" s="9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</row>
    <row r="55" spans="1:52" s="4" customFormat="1">
      <c r="A55" s="17"/>
      <c r="B55" s="9"/>
      <c r="C55" s="10"/>
      <c r="D55" s="11"/>
      <c r="E55" s="12"/>
      <c r="F55" s="12"/>
      <c r="G55" s="12"/>
      <c r="H55" s="9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</row>
    <row r="56" spans="1:52" s="4" customFormat="1">
      <c r="A56" s="17"/>
      <c r="B56" s="9"/>
      <c r="C56" s="10"/>
      <c r="D56" s="11"/>
      <c r="E56" s="12"/>
      <c r="F56" s="12"/>
      <c r="G56" s="12"/>
      <c r="H56" s="9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</row>
    <row r="57" spans="1:52" s="4" customFormat="1">
      <c r="A57" s="17"/>
      <c r="B57" s="9"/>
      <c r="C57" s="10"/>
      <c r="D57" s="11"/>
      <c r="E57" s="12"/>
      <c r="F57" s="12"/>
      <c r="G57" s="12"/>
      <c r="H57" s="9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</row>
    <row r="58" spans="1:52" s="4" customFormat="1">
      <c r="A58" s="17"/>
      <c r="B58" s="9"/>
      <c r="C58" s="10"/>
      <c r="D58" s="11"/>
      <c r="E58" s="12"/>
      <c r="F58" s="12"/>
      <c r="G58" s="12"/>
      <c r="H58" s="9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</row>
    <row r="59" spans="1:52" s="4" customFormat="1">
      <c r="A59" s="17"/>
      <c r="B59" s="9"/>
      <c r="C59" s="10"/>
      <c r="D59" s="11"/>
      <c r="E59" s="12"/>
      <c r="F59" s="12"/>
      <c r="G59" s="12"/>
      <c r="H59" s="9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</row>
    <row r="60" spans="1:52" s="4" customFormat="1">
      <c r="A60" s="17"/>
      <c r="B60" s="9"/>
      <c r="C60" s="10"/>
      <c r="D60" s="11"/>
      <c r="E60" s="12"/>
      <c r="F60" s="12"/>
      <c r="G60" s="12"/>
      <c r="H60" s="9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</row>
    <row r="61" spans="1:52" s="4" customFormat="1">
      <c r="A61" s="17"/>
      <c r="B61" s="9"/>
      <c r="C61" s="10"/>
      <c r="D61" s="11"/>
      <c r="E61" s="12"/>
      <c r="F61" s="12"/>
      <c r="G61" s="12"/>
      <c r="H61" s="9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</row>
    <row r="62" spans="1:52" s="4" customFormat="1">
      <c r="A62" s="17"/>
      <c r="B62" s="9"/>
      <c r="C62" s="10"/>
      <c r="D62" s="11"/>
      <c r="E62" s="12"/>
      <c r="F62" s="12"/>
      <c r="G62" s="12"/>
      <c r="H62" s="9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</row>
    <row r="63" spans="1:52" s="4" customFormat="1">
      <c r="A63" s="17"/>
      <c r="B63" s="9"/>
      <c r="C63" s="10"/>
      <c r="D63" s="11"/>
      <c r="E63" s="12"/>
      <c r="F63" s="12"/>
      <c r="G63" s="12"/>
      <c r="H63" s="9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</row>
    <row r="64" spans="1:52" s="4" customFormat="1">
      <c r="A64" s="17"/>
      <c r="B64" s="9"/>
      <c r="C64" s="10"/>
      <c r="D64" s="11"/>
      <c r="E64" s="12"/>
      <c r="F64" s="12"/>
      <c r="G64" s="12"/>
      <c r="H64" s="9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</row>
    <row r="65" spans="1:52" s="4" customFormat="1">
      <c r="A65" s="17"/>
      <c r="B65" s="9"/>
      <c r="C65" s="10"/>
      <c r="D65" s="11"/>
      <c r="E65" s="12"/>
      <c r="F65" s="12"/>
      <c r="G65" s="12"/>
      <c r="H65" s="9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</row>
    <row r="66" spans="1:52" s="4" customFormat="1">
      <c r="A66" s="17"/>
      <c r="B66" s="9"/>
      <c r="C66" s="10"/>
      <c r="D66" s="11"/>
      <c r="E66" s="12"/>
      <c r="F66" s="12"/>
      <c r="G66" s="12"/>
      <c r="H66" s="9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</row>
    <row r="67" spans="1:52" s="4" customFormat="1">
      <c r="A67" s="17"/>
      <c r="B67" s="9"/>
      <c r="C67" s="10"/>
      <c r="D67" s="11"/>
      <c r="E67" s="12"/>
      <c r="F67" s="12"/>
      <c r="G67" s="12"/>
      <c r="H67" s="9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</row>
    <row r="68" spans="1:52" s="4" customFormat="1">
      <c r="A68" s="17"/>
      <c r="B68" s="9"/>
      <c r="C68" s="10"/>
      <c r="D68" s="11"/>
      <c r="E68" s="12"/>
      <c r="F68" s="12"/>
      <c r="G68" s="12"/>
      <c r="H68" s="9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</row>
    <row r="69" spans="1:52" s="4" customFormat="1">
      <c r="A69" s="17"/>
      <c r="B69" s="9"/>
      <c r="C69" s="10"/>
      <c r="D69" s="11"/>
      <c r="E69" s="12"/>
      <c r="F69" s="12"/>
      <c r="G69" s="12"/>
      <c r="H69" s="9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</row>
    <row r="70" spans="1:52" s="4" customFormat="1">
      <c r="A70" s="17"/>
      <c r="B70" s="9"/>
      <c r="C70" s="10"/>
      <c r="D70" s="11"/>
      <c r="E70" s="12"/>
      <c r="F70" s="12"/>
      <c r="G70" s="12"/>
      <c r="H70" s="9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</row>
    <row r="71" spans="1:52" s="4" customFormat="1">
      <c r="A71" s="17"/>
      <c r="B71" s="9"/>
      <c r="C71" s="10"/>
      <c r="D71" s="11"/>
      <c r="E71" s="12"/>
      <c r="F71" s="12"/>
      <c r="G71" s="12"/>
      <c r="H71" s="9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</row>
    <row r="72" spans="1:52" s="4" customFormat="1">
      <c r="A72" s="17"/>
      <c r="B72" s="9"/>
      <c r="C72" s="10"/>
      <c r="D72" s="11"/>
      <c r="E72" s="12"/>
      <c r="F72" s="12"/>
      <c r="G72" s="12"/>
      <c r="H72" s="9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</row>
    <row r="73" spans="1:52" s="4" customFormat="1">
      <c r="A73" s="17"/>
      <c r="B73" s="9"/>
      <c r="C73" s="10"/>
      <c r="D73" s="11"/>
      <c r="E73" s="12"/>
      <c r="F73" s="12"/>
      <c r="G73" s="12"/>
      <c r="H73" s="9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</row>
    <row r="74" spans="1:52" s="4" customFormat="1">
      <c r="A74" s="17"/>
      <c r="B74" s="9"/>
      <c r="C74" s="10"/>
      <c r="D74" s="11"/>
      <c r="E74" s="12"/>
      <c r="F74" s="12"/>
      <c r="G74" s="12"/>
      <c r="H74" s="9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</row>
    <row r="75" spans="1:52" s="4" customFormat="1">
      <c r="A75" s="17"/>
      <c r="B75" s="9"/>
      <c r="C75" s="10"/>
      <c r="D75" s="11"/>
      <c r="E75" s="12"/>
      <c r="F75" s="12"/>
      <c r="G75" s="12"/>
      <c r="H75" s="9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</row>
    <row r="76" spans="1:52" s="4" customFormat="1">
      <c r="A76" s="17"/>
      <c r="B76" s="9"/>
      <c r="C76" s="10"/>
      <c r="D76" s="11"/>
      <c r="E76" s="12"/>
      <c r="F76" s="12"/>
      <c r="G76" s="12"/>
      <c r="H76" s="9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</row>
    <row r="77" spans="1:52" s="4" customFormat="1">
      <c r="A77" s="17"/>
      <c r="B77" s="9"/>
      <c r="C77" s="10"/>
      <c r="D77" s="11"/>
      <c r="E77" s="12"/>
      <c r="F77" s="12"/>
      <c r="G77" s="12"/>
      <c r="H77" s="9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</row>
    <row r="78" spans="1:52" s="4" customFormat="1">
      <c r="A78" s="17"/>
      <c r="B78" s="9"/>
      <c r="C78" s="10"/>
      <c r="D78" s="11"/>
      <c r="E78" s="12"/>
      <c r="F78" s="12"/>
      <c r="G78" s="12"/>
      <c r="H78" s="9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</row>
    <row r="79" spans="1:52" s="4" customFormat="1">
      <c r="A79" s="17"/>
      <c r="B79" s="9"/>
      <c r="C79" s="10"/>
      <c r="D79" s="11"/>
      <c r="E79" s="12"/>
      <c r="F79" s="12"/>
      <c r="G79" s="12"/>
      <c r="H79" s="9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</row>
    <row r="80" spans="1:52" s="4" customFormat="1">
      <c r="A80" s="17"/>
      <c r="B80" s="9"/>
      <c r="C80" s="10"/>
      <c r="D80" s="11"/>
      <c r="E80" s="12"/>
      <c r="F80" s="12"/>
      <c r="G80" s="12"/>
      <c r="H80" s="9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</row>
    <row r="81" spans="1:52" s="4" customFormat="1">
      <c r="A81" s="17"/>
      <c r="B81" s="9"/>
      <c r="C81" s="10"/>
      <c r="D81" s="11"/>
      <c r="E81" s="12"/>
      <c r="F81" s="12"/>
      <c r="G81" s="12"/>
      <c r="H81" s="9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</row>
    <row r="82" spans="1:52" s="4" customFormat="1">
      <c r="A82" s="17"/>
      <c r="B82" s="9"/>
      <c r="C82" s="10"/>
      <c r="D82" s="11"/>
      <c r="E82" s="12"/>
      <c r="F82" s="12"/>
      <c r="G82" s="12"/>
      <c r="H82" s="9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</row>
    <row r="83" spans="1:52" s="4" customFormat="1">
      <c r="A83" s="17"/>
      <c r="B83" s="9"/>
      <c r="C83" s="10"/>
      <c r="D83" s="11"/>
      <c r="E83" s="12"/>
      <c r="F83" s="12"/>
      <c r="G83" s="12"/>
      <c r="H83" s="9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</row>
    <row r="84" spans="1:52" s="4" customFormat="1">
      <c r="A84" s="17"/>
      <c r="B84" s="9"/>
      <c r="C84" s="10"/>
      <c r="D84" s="11"/>
      <c r="E84" s="12"/>
      <c r="F84" s="12"/>
      <c r="G84" s="12"/>
      <c r="H84" s="9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</row>
    <row r="85" spans="1:52" s="4" customFormat="1">
      <c r="A85" s="17"/>
      <c r="B85" s="9"/>
      <c r="C85" s="10"/>
      <c r="D85" s="11"/>
      <c r="E85" s="12"/>
      <c r="F85" s="12"/>
      <c r="G85" s="12"/>
      <c r="H85" s="9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</row>
    <row r="86" spans="1:52" s="4" customFormat="1">
      <c r="A86" s="17"/>
      <c r="B86" s="9"/>
      <c r="C86" s="10"/>
      <c r="D86" s="11"/>
      <c r="E86" s="12"/>
      <c r="F86" s="12"/>
      <c r="G86" s="12"/>
      <c r="H86" s="9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</row>
    <row r="87" spans="1:52" s="4" customFormat="1">
      <c r="A87" s="17"/>
      <c r="B87" s="9"/>
      <c r="C87" s="10"/>
      <c r="D87" s="11"/>
      <c r="E87" s="12"/>
      <c r="F87" s="12"/>
      <c r="G87" s="12"/>
      <c r="H87" s="9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</row>
    <row r="88" spans="1:52" s="4" customFormat="1">
      <c r="A88" s="17"/>
      <c r="B88" s="9"/>
      <c r="C88" s="10"/>
      <c r="D88" s="11"/>
      <c r="E88" s="12"/>
      <c r="F88" s="12"/>
      <c r="G88" s="12"/>
      <c r="H88" s="9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</row>
    <row r="89" spans="1:52" s="4" customFormat="1">
      <c r="A89" s="17"/>
      <c r="B89" s="9"/>
      <c r="C89" s="10"/>
      <c r="D89" s="11"/>
      <c r="E89" s="12"/>
      <c r="F89" s="12"/>
      <c r="G89" s="12"/>
      <c r="H89" s="9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</row>
    <row r="90" spans="1:52" s="4" customFormat="1">
      <c r="A90" s="17"/>
      <c r="B90" s="9"/>
      <c r="C90" s="10"/>
      <c r="D90" s="11"/>
      <c r="E90" s="12"/>
      <c r="F90" s="12"/>
      <c r="G90" s="12"/>
      <c r="H90" s="9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</row>
    <row r="91" spans="1:52" s="4" customFormat="1">
      <c r="A91" s="17"/>
      <c r="B91" s="9"/>
      <c r="C91" s="10"/>
      <c r="D91" s="11"/>
      <c r="E91" s="12"/>
      <c r="F91" s="12"/>
      <c r="G91" s="12"/>
      <c r="H91" s="9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</row>
    <row r="92" spans="1:52" s="4" customFormat="1">
      <c r="A92" s="17"/>
      <c r="B92" s="9"/>
      <c r="C92" s="10"/>
      <c r="D92" s="11"/>
      <c r="E92" s="12"/>
      <c r="F92" s="12"/>
      <c r="G92" s="12"/>
      <c r="H92" s="9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</row>
    <row r="93" spans="1:52" s="4" customFormat="1">
      <c r="A93" s="17"/>
      <c r="B93" s="9"/>
      <c r="C93" s="10"/>
      <c r="D93" s="11"/>
      <c r="E93" s="12"/>
      <c r="F93" s="12"/>
      <c r="G93" s="12"/>
      <c r="H93" s="9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</row>
    <row r="94" spans="1:52" s="4" customFormat="1">
      <c r="A94" s="17"/>
      <c r="B94" s="9"/>
      <c r="C94" s="10"/>
      <c r="D94" s="11"/>
      <c r="E94" s="12"/>
      <c r="F94" s="12"/>
      <c r="G94" s="12"/>
      <c r="H94" s="9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</row>
    <row r="95" spans="1:52" s="4" customFormat="1">
      <c r="A95" s="17"/>
      <c r="B95" s="9"/>
      <c r="C95" s="10"/>
      <c r="D95" s="11"/>
      <c r="E95" s="12"/>
      <c r="F95" s="12"/>
      <c r="G95" s="12"/>
      <c r="H95" s="9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</row>
    <row r="96" spans="1:52" s="4" customFormat="1">
      <c r="A96" s="17"/>
      <c r="B96" s="9"/>
      <c r="C96" s="10"/>
      <c r="D96" s="11"/>
      <c r="E96" s="12"/>
      <c r="F96" s="12"/>
      <c r="G96" s="12"/>
      <c r="H96" s="9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</row>
    <row r="97" spans="1:52" s="4" customFormat="1">
      <c r="A97" s="17"/>
      <c r="B97" s="9"/>
      <c r="C97" s="10"/>
      <c r="D97" s="11"/>
      <c r="E97" s="12"/>
      <c r="F97" s="12"/>
      <c r="G97" s="12"/>
      <c r="H97" s="9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</row>
    <row r="98" spans="1:52" s="4" customFormat="1">
      <c r="A98" s="17"/>
      <c r="B98" s="9"/>
      <c r="C98" s="10"/>
      <c r="D98" s="11"/>
      <c r="E98" s="12"/>
      <c r="F98" s="12"/>
      <c r="G98" s="12"/>
      <c r="H98" s="9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</row>
    <row r="99" spans="1:52" s="4" customFormat="1">
      <c r="A99" s="17"/>
      <c r="B99" s="9"/>
      <c r="C99" s="10"/>
      <c r="D99" s="11"/>
      <c r="E99" s="12"/>
      <c r="F99" s="12"/>
      <c r="G99" s="12"/>
      <c r="H99" s="9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</row>
    <row r="100" spans="1:52" s="4" customFormat="1">
      <c r="A100" s="17"/>
      <c r="B100" s="9"/>
      <c r="C100" s="10"/>
      <c r="D100" s="11"/>
      <c r="E100" s="12"/>
      <c r="F100" s="12"/>
      <c r="G100" s="12"/>
      <c r="H100" s="9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</row>
    <row r="101" spans="1:52" s="4" customFormat="1">
      <c r="A101" s="17"/>
      <c r="B101" s="9"/>
      <c r="C101" s="10"/>
      <c r="D101" s="11"/>
      <c r="E101" s="12"/>
      <c r="F101" s="12"/>
      <c r="G101" s="12"/>
      <c r="H101" s="9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</row>
    <row r="102" spans="1:52" s="4" customFormat="1">
      <c r="A102" s="17"/>
      <c r="B102" s="9"/>
      <c r="C102" s="10"/>
      <c r="D102" s="11"/>
      <c r="E102" s="12"/>
      <c r="F102" s="12"/>
      <c r="G102" s="12"/>
      <c r="H102" s="9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</row>
    <row r="103" spans="1:52" s="4" customFormat="1">
      <c r="A103" s="17"/>
      <c r="B103" s="9"/>
      <c r="C103" s="10"/>
      <c r="D103" s="11"/>
      <c r="E103" s="12"/>
      <c r="F103" s="12"/>
      <c r="G103" s="12"/>
      <c r="H103" s="9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</row>
    <row r="104" spans="1:52" s="4" customFormat="1">
      <c r="A104" s="17"/>
      <c r="B104" s="9"/>
      <c r="C104" s="10"/>
      <c r="D104" s="11"/>
      <c r="E104" s="12"/>
      <c r="F104" s="12"/>
      <c r="G104" s="12"/>
      <c r="H104" s="9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</row>
    <row r="105" spans="1:52" s="4" customFormat="1">
      <c r="A105" s="17"/>
      <c r="B105" s="9"/>
      <c r="C105" s="10"/>
      <c r="D105" s="11"/>
      <c r="E105" s="12"/>
      <c r="F105" s="12"/>
      <c r="G105" s="12"/>
      <c r="H105" s="9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</row>
    <row r="106" spans="1:52" s="4" customFormat="1">
      <c r="A106" s="17"/>
      <c r="B106" s="9"/>
      <c r="C106" s="10"/>
      <c r="D106" s="11"/>
      <c r="E106" s="12"/>
      <c r="F106" s="12"/>
      <c r="G106" s="12"/>
      <c r="H106" s="9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</row>
    <row r="107" spans="1:52" s="4" customFormat="1">
      <c r="A107" s="17"/>
      <c r="B107" s="9"/>
      <c r="C107" s="10"/>
      <c r="D107" s="11"/>
      <c r="E107" s="12"/>
      <c r="F107" s="12"/>
      <c r="G107" s="12"/>
      <c r="H107" s="9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</row>
    <row r="108" spans="1:52" s="4" customFormat="1">
      <c r="A108" s="17"/>
      <c r="B108" s="9"/>
      <c r="C108" s="10"/>
      <c r="D108" s="11"/>
      <c r="E108" s="12"/>
      <c r="F108" s="12"/>
      <c r="G108" s="12"/>
      <c r="H108" s="9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</row>
    <row r="109" spans="1:52" s="4" customFormat="1">
      <c r="A109" s="17"/>
      <c r="B109" s="9"/>
      <c r="C109" s="10"/>
      <c r="D109" s="11"/>
      <c r="E109" s="12"/>
      <c r="F109" s="12"/>
      <c r="G109" s="12"/>
      <c r="H109" s="9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</row>
    <row r="110" spans="1:52" s="4" customFormat="1">
      <c r="A110" s="17"/>
      <c r="B110" s="9"/>
      <c r="C110" s="10"/>
      <c r="D110" s="11"/>
      <c r="E110" s="12"/>
      <c r="F110" s="12"/>
      <c r="G110" s="12"/>
      <c r="H110" s="9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</row>
    <row r="111" spans="1:52" s="4" customFormat="1">
      <c r="A111" s="17"/>
      <c r="B111" s="9"/>
      <c r="C111" s="10"/>
      <c r="D111" s="11"/>
      <c r="E111" s="12"/>
      <c r="F111" s="12"/>
      <c r="G111" s="12"/>
      <c r="H111" s="9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</row>
    <row r="112" spans="1:52" s="4" customFormat="1">
      <c r="A112" s="17"/>
      <c r="B112" s="9"/>
      <c r="C112" s="10"/>
      <c r="D112" s="11"/>
      <c r="E112" s="12"/>
      <c r="F112" s="12"/>
      <c r="G112" s="12"/>
      <c r="H112" s="9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</row>
    <row r="113" spans="1:52" s="4" customFormat="1">
      <c r="A113" s="17"/>
      <c r="B113" s="9"/>
      <c r="C113" s="10"/>
      <c r="D113" s="11"/>
      <c r="E113" s="12"/>
      <c r="F113" s="12"/>
      <c r="G113" s="12"/>
      <c r="H113" s="9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</row>
    <row r="114" spans="1:52" s="4" customFormat="1">
      <c r="A114" s="17"/>
      <c r="B114" s="9"/>
      <c r="C114" s="10"/>
      <c r="D114" s="11"/>
      <c r="E114" s="12"/>
      <c r="F114" s="12"/>
      <c r="G114" s="12"/>
      <c r="H114" s="9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</row>
    <row r="115" spans="1:52" s="4" customFormat="1">
      <c r="A115" s="17"/>
      <c r="B115" s="9"/>
      <c r="C115" s="10"/>
      <c r="D115" s="11"/>
      <c r="E115" s="12"/>
      <c r="F115" s="12"/>
      <c r="G115" s="12"/>
      <c r="H115" s="9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</row>
    <row r="116" spans="1:52" s="4" customFormat="1">
      <c r="A116" s="17"/>
      <c r="B116" s="9"/>
      <c r="C116" s="10"/>
      <c r="D116" s="11"/>
      <c r="E116" s="12"/>
      <c r="F116" s="12"/>
      <c r="G116" s="12"/>
      <c r="H116" s="9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</row>
    <row r="117" spans="1:52" s="4" customFormat="1">
      <c r="A117" s="17"/>
      <c r="B117" s="9"/>
      <c r="C117" s="10"/>
      <c r="D117" s="11"/>
      <c r="E117" s="12"/>
      <c r="F117" s="12"/>
      <c r="G117" s="12"/>
      <c r="H117" s="9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</row>
    <row r="118" spans="1:52" s="4" customFormat="1">
      <c r="A118" s="17"/>
      <c r="B118" s="9"/>
      <c r="C118" s="10"/>
      <c r="D118" s="11"/>
      <c r="E118" s="12"/>
      <c r="F118" s="12"/>
      <c r="G118" s="12"/>
      <c r="H118" s="9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</row>
    <row r="119" spans="1:52" s="4" customFormat="1">
      <c r="A119" s="17"/>
      <c r="B119" s="9"/>
      <c r="C119" s="10"/>
      <c r="D119" s="11"/>
      <c r="E119" s="12"/>
      <c r="F119" s="12"/>
      <c r="G119" s="12"/>
      <c r="H119" s="9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</row>
    <row r="120" spans="1:52" s="4" customFormat="1">
      <c r="A120" s="17"/>
      <c r="B120" s="9"/>
      <c r="C120" s="10"/>
      <c r="D120" s="11"/>
      <c r="E120" s="12"/>
      <c r="F120" s="12"/>
      <c r="G120" s="12"/>
      <c r="H120" s="9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</row>
    <row r="121" spans="1:52" s="4" customFormat="1">
      <c r="A121" s="17"/>
      <c r="B121" s="9"/>
      <c r="C121" s="10"/>
      <c r="D121" s="11"/>
      <c r="E121" s="12"/>
      <c r="F121" s="12"/>
      <c r="G121" s="12"/>
      <c r="H121" s="9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</row>
    <row r="122" spans="1:52" s="4" customFormat="1">
      <c r="A122" s="17"/>
      <c r="B122" s="9"/>
      <c r="C122" s="10"/>
      <c r="D122" s="11"/>
      <c r="E122" s="12"/>
      <c r="F122" s="12"/>
      <c r="G122" s="12"/>
      <c r="H122" s="9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</row>
    <row r="123" spans="1:52" s="4" customFormat="1">
      <c r="A123" s="17"/>
      <c r="B123" s="9"/>
      <c r="C123" s="10"/>
      <c r="D123" s="11"/>
      <c r="E123" s="12"/>
      <c r="F123" s="12"/>
      <c r="G123" s="12"/>
      <c r="H123" s="9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</row>
    <row r="124" spans="1:52" s="4" customFormat="1">
      <c r="A124" s="17"/>
      <c r="B124" s="9"/>
      <c r="C124" s="10"/>
      <c r="D124" s="11"/>
      <c r="E124" s="12"/>
      <c r="F124" s="12"/>
      <c r="G124" s="12"/>
      <c r="H124" s="9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</row>
    <row r="125" spans="1:52" s="4" customFormat="1">
      <c r="A125" s="17"/>
      <c r="B125" s="9"/>
      <c r="C125" s="10"/>
      <c r="D125" s="11"/>
      <c r="E125" s="12"/>
      <c r="F125" s="12"/>
      <c r="G125" s="12"/>
      <c r="H125" s="9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</row>
    <row r="126" spans="1:52" s="4" customFormat="1">
      <c r="A126" s="17"/>
      <c r="B126" s="9"/>
      <c r="C126" s="10"/>
      <c r="D126" s="11"/>
      <c r="E126" s="12"/>
      <c r="F126" s="12"/>
      <c r="G126" s="12"/>
      <c r="H126" s="9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</row>
    <row r="127" spans="1:52" s="4" customFormat="1">
      <c r="A127" s="17"/>
      <c r="B127" s="9"/>
      <c r="C127" s="10"/>
      <c r="D127" s="11"/>
      <c r="E127" s="12"/>
      <c r="F127" s="12"/>
      <c r="G127" s="12"/>
      <c r="H127" s="9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</row>
    <row r="128" spans="1:52" s="4" customFormat="1">
      <c r="A128" s="17"/>
      <c r="B128" s="9"/>
      <c r="C128" s="10"/>
      <c r="D128" s="11"/>
      <c r="E128" s="12"/>
      <c r="F128" s="12"/>
      <c r="G128" s="12"/>
      <c r="H128" s="9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</row>
    <row r="129" spans="1:52" s="4" customFormat="1">
      <c r="A129" s="17"/>
      <c r="B129" s="9"/>
      <c r="C129" s="10"/>
      <c r="D129" s="11"/>
      <c r="E129" s="12"/>
      <c r="F129" s="12"/>
      <c r="G129" s="12"/>
      <c r="H129" s="9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</row>
    <row r="130" spans="1:52" s="4" customFormat="1">
      <c r="A130" s="17"/>
      <c r="B130" s="9"/>
      <c r="C130" s="10"/>
      <c r="D130" s="11"/>
      <c r="E130" s="12"/>
      <c r="F130" s="12"/>
      <c r="G130" s="12"/>
      <c r="H130" s="9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</row>
    <row r="131" spans="1:52" s="4" customFormat="1">
      <c r="A131" s="17"/>
      <c r="B131" s="9"/>
      <c r="C131" s="10"/>
      <c r="D131" s="11"/>
      <c r="E131" s="12"/>
      <c r="F131" s="12"/>
      <c r="G131" s="12"/>
      <c r="H131" s="9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</row>
    <row r="132" spans="1:52" s="4" customFormat="1">
      <c r="A132" s="17"/>
      <c r="B132" s="9"/>
      <c r="C132" s="10"/>
      <c r="D132" s="11"/>
      <c r="E132" s="12"/>
      <c r="F132" s="12"/>
      <c r="G132" s="12"/>
      <c r="H132" s="9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</row>
    <row r="133" spans="1:52" s="4" customFormat="1">
      <c r="A133" s="17"/>
      <c r="B133" s="9"/>
      <c r="C133" s="10"/>
      <c r="D133" s="11"/>
      <c r="E133" s="12"/>
      <c r="F133" s="12"/>
      <c r="G133" s="12"/>
      <c r="H133" s="9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</row>
    <row r="134" spans="1:52" s="4" customFormat="1">
      <c r="A134" s="17"/>
      <c r="B134" s="9"/>
      <c r="C134" s="10"/>
      <c r="D134" s="11"/>
      <c r="E134" s="12"/>
      <c r="F134" s="12"/>
      <c r="G134" s="12"/>
      <c r="H134" s="9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</row>
    <row r="135" spans="1:52" s="4" customFormat="1">
      <c r="A135" s="17"/>
      <c r="B135" s="9"/>
      <c r="C135" s="10"/>
      <c r="D135" s="11"/>
      <c r="E135" s="12"/>
      <c r="F135" s="12"/>
      <c r="G135" s="12"/>
      <c r="H135" s="9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</row>
    <row r="136" spans="1:52" s="4" customFormat="1">
      <c r="A136" s="17"/>
      <c r="B136" s="9"/>
      <c r="C136" s="10"/>
      <c r="D136" s="11"/>
      <c r="E136" s="12"/>
      <c r="F136" s="12"/>
      <c r="G136" s="12"/>
      <c r="H136" s="9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</row>
    <row r="137" spans="1:52" s="4" customFormat="1">
      <c r="A137" s="17"/>
      <c r="B137" s="9"/>
      <c r="C137" s="10"/>
      <c r="D137" s="11"/>
      <c r="E137" s="12"/>
      <c r="F137" s="12"/>
      <c r="G137" s="12"/>
      <c r="H137" s="9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</row>
    <row r="138" spans="1:52" s="4" customFormat="1">
      <c r="A138" s="17"/>
      <c r="B138" s="9"/>
      <c r="C138" s="10"/>
      <c r="D138" s="11"/>
      <c r="E138" s="12"/>
      <c r="F138" s="12"/>
      <c r="G138" s="12"/>
      <c r="H138" s="9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</row>
    <row r="139" spans="1:52" s="4" customFormat="1">
      <c r="A139" s="17"/>
      <c r="B139" s="9"/>
      <c r="C139" s="10"/>
      <c r="D139" s="11"/>
      <c r="E139" s="12"/>
      <c r="F139" s="12"/>
      <c r="G139" s="12"/>
      <c r="H139" s="9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</row>
    <row r="140" spans="1:52" s="4" customFormat="1">
      <c r="A140" s="17"/>
      <c r="B140" s="9"/>
      <c r="C140" s="10"/>
      <c r="D140" s="11"/>
      <c r="E140" s="12"/>
      <c r="F140" s="12"/>
      <c r="G140" s="12"/>
      <c r="H140" s="9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</row>
    <row r="141" spans="1:52" s="4" customFormat="1">
      <c r="A141" s="17"/>
      <c r="B141" s="9"/>
      <c r="C141" s="10"/>
      <c r="D141" s="11"/>
      <c r="E141" s="12"/>
      <c r="F141" s="12"/>
      <c r="G141" s="12"/>
      <c r="H141" s="9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</row>
    <row r="142" spans="1:52" s="4" customFormat="1">
      <c r="A142" s="17"/>
      <c r="B142" s="9"/>
      <c r="C142" s="10"/>
      <c r="D142" s="11"/>
      <c r="E142" s="12"/>
      <c r="F142" s="12"/>
      <c r="G142" s="12"/>
      <c r="H142" s="9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</row>
    <row r="143" spans="1:52" s="4" customFormat="1">
      <c r="A143" s="17"/>
      <c r="B143" s="9"/>
      <c r="C143" s="10"/>
      <c r="D143" s="11"/>
      <c r="E143" s="12"/>
      <c r="F143" s="12"/>
      <c r="G143" s="12"/>
      <c r="H143" s="9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</row>
    <row r="144" spans="1:52" s="4" customFormat="1">
      <c r="A144" s="17"/>
      <c r="B144" s="9"/>
      <c r="C144" s="10"/>
      <c r="D144" s="11"/>
      <c r="E144" s="12"/>
      <c r="F144" s="12"/>
      <c r="G144" s="12"/>
      <c r="H144" s="9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</row>
    <row r="145" spans="1:52" s="4" customFormat="1">
      <c r="A145" s="17"/>
      <c r="B145" s="9"/>
      <c r="C145" s="10"/>
      <c r="D145" s="11"/>
      <c r="E145" s="12"/>
      <c r="F145" s="12"/>
      <c r="G145" s="12"/>
      <c r="H145" s="9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</row>
    <row r="146" spans="1:52" s="4" customFormat="1">
      <c r="A146" s="17"/>
      <c r="B146" s="9"/>
      <c r="C146" s="10"/>
      <c r="D146" s="11"/>
      <c r="E146" s="12"/>
      <c r="F146" s="12"/>
      <c r="G146" s="12"/>
      <c r="H146" s="9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</row>
    <row r="147" spans="1:52" s="4" customFormat="1">
      <c r="A147" s="17"/>
      <c r="B147" s="9"/>
      <c r="C147" s="10"/>
      <c r="D147" s="11"/>
      <c r="E147" s="12"/>
      <c r="F147" s="12"/>
      <c r="G147" s="12"/>
      <c r="H147" s="9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</row>
    <row r="148" spans="1:52" s="4" customFormat="1">
      <c r="A148" s="17"/>
      <c r="B148" s="9"/>
      <c r="C148" s="10"/>
      <c r="D148" s="11"/>
      <c r="E148" s="12"/>
      <c r="F148" s="12"/>
      <c r="G148" s="12"/>
      <c r="H148" s="9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</row>
    <row r="149" spans="1:52" s="4" customFormat="1">
      <c r="A149" s="17"/>
      <c r="B149" s="9"/>
      <c r="C149" s="10"/>
      <c r="D149" s="11"/>
      <c r="E149" s="12"/>
      <c r="F149" s="12"/>
      <c r="G149" s="12"/>
      <c r="H149" s="9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</row>
    <row r="150" spans="1:52" s="4" customFormat="1">
      <c r="A150" s="17"/>
      <c r="B150" s="9"/>
      <c r="C150" s="10"/>
      <c r="D150" s="11"/>
      <c r="E150" s="12"/>
      <c r="F150" s="12"/>
      <c r="G150" s="12"/>
      <c r="H150" s="9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</row>
    <row r="151" spans="1:52" s="4" customFormat="1">
      <c r="A151" s="17"/>
      <c r="B151" s="9"/>
      <c r="C151" s="10"/>
      <c r="D151" s="11"/>
      <c r="E151" s="12"/>
      <c r="F151" s="12"/>
      <c r="G151" s="12"/>
      <c r="H151" s="9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</row>
    <row r="152" spans="1:52" s="4" customFormat="1">
      <c r="A152" s="17"/>
      <c r="B152" s="9"/>
      <c r="C152" s="10"/>
      <c r="D152" s="11"/>
      <c r="E152" s="12"/>
      <c r="F152" s="12"/>
      <c r="G152" s="12"/>
      <c r="H152" s="9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</row>
    <row r="153" spans="1:52" s="4" customFormat="1">
      <c r="A153" s="17"/>
      <c r="B153" s="9"/>
      <c r="C153" s="10"/>
      <c r="D153" s="11"/>
      <c r="E153" s="12"/>
      <c r="F153" s="12"/>
      <c r="G153" s="12"/>
      <c r="H153" s="9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</row>
    <row r="154" spans="1:52" s="4" customFormat="1">
      <c r="A154" s="17"/>
      <c r="B154" s="9"/>
      <c r="C154" s="10"/>
      <c r="D154" s="11"/>
      <c r="E154" s="12"/>
      <c r="F154" s="12"/>
      <c r="G154" s="12"/>
      <c r="H154" s="9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</row>
    <row r="155" spans="1:52" s="4" customFormat="1">
      <c r="A155" s="17"/>
      <c r="B155" s="9"/>
      <c r="C155" s="10"/>
      <c r="D155" s="11"/>
      <c r="E155" s="12"/>
      <c r="F155" s="12"/>
      <c r="G155" s="12"/>
      <c r="H155" s="9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</row>
    <row r="156" spans="1:52" s="4" customFormat="1">
      <c r="A156" s="17"/>
      <c r="B156" s="9"/>
      <c r="C156" s="10"/>
      <c r="D156" s="11"/>
      <c r="E156" s="12"/>
      <c r="F156" s="12"/>
      <c r="G156" s="12"/>
      <c r="H156" s="9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</row>
    <row r="157" spans="1:52" s="4" customFormat="1">
      <c r="A157" s="17"/>
      <c r="B157" s="9"/>
      <c r="C157" s="10"/>
      <c r="D157" s="11"/>
      <c r="E157" s="12"/>
      <c r="F157" s="12"/>
      <c r="G157" s="12"/>
      <c r="H157" s="9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</row>
    <row r="158" spans="1:52" s="4" customFormat="1">
      <c r="A158" s="17"/>
      <c r="B158" s="9"/>
      <c r="C158" s="10"/>
      <c r="D158" s="11"/>
      <c r="E158" s="12"/>
      <c r="F158" s="12"/>
      <c r="G158" s="12"/>
      <c r="H158" s="9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</row>
  </sheetData>
  <mergeCells count="18">
    <mergeCell ref="D3:G3"/>
    <mergeCell ref="H3:H4"/>
    <mergeCell ref="A1:I1"/>
    <mergeCell ref="A6:I6"/>
    <mergeCell ref="A7:I7"/>
    <mergeCell ref="A8:A10"/>
    <mergeCell ref="B8:B10"/>
    <mergeCell ref="H8:H16"/>
    <mergeCell ref="I8:I16"/>
    <mergeCell ref="A11:A13"/>
    <mergeCell ref="B11:B13"/>
    <mergeCell ref="A14:A16"/>
    <mergeCell ref="B14:B16"/>
    <mergeCell ref="A2:I2"/>
    <mergeCell ref="I3:I4"/>
    <mergeCell ref="A3:A4"/>
    <mergeCell ref="B3:B4"/>
    <mergeCell ref="C3:C4"/>
  </mergeCells>
  <pageMargins left="0.7" right="0.7" top="0.75" bottom="0.75" header="0.3" footer="0.3"/>
  <pageSetup paperSize="9" scale="46" orientation="portrait" r:id="rId1"/>
  <rowBreaks count="1" manualBreakCount="1">
    <brk id="1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</vt:lpstr>
      <vt:lpstr>Выписка для соглашения</vt:lpstr>
      <vt:lpstr>'1'!Область_печати</vt:lpstr>
      <vt:lpstr>'Выписка для соглашения'!Область_печати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2023-02-01T09:57:48Z</dcterms:modified>
</cp:coreProperties>
</file>